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32B5DB0-0C84-4F9B-9384-564AEF56C886}" xr6:coauthVersionLast="45" xr6:coauthVersionMax="45" xr10:uidLastSave="{00000000-0000-0000-0000-000000000000}"/>
  <bookViews>
    <workbookView xWindow="-108" yWindow="-108" windowWidth="23256" windowHeight="12576" activeTab="3" xr2:uid="{E71BB3B3-76D5-40C6-B670-AB3C5CB0DFC5}"/>
  </bookViews>
  <sheets>
    <sheet name="Egne TAL" sheetId="1" r:id="rId1"/>
    <sheet name="Info" sheetId="4" r:id="rId2"/>
    <sheet name="Omregn" sheetId="2" r:id="rId3"/>
    <sheet name="værdi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C32" i="2"/>
  <c r="B13" i="1"/>
  <c r="D12" i="1"/>
  <c r="D11" i="1"/>
  <c r="C11" i="1"/>
  <c r="B12" i="1"/>
  <c r="C13" i="1"/>
  <c r="C71" i="3" l="1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E57" i="3"/>
  <c r="E56" i="3"/>
  <c r="B56" i="3"/>
  <c r="F56" i="3" s="1"/>
  <c r="F55" i="3"/>
  <c r="E55" i="3"/>
  <c r="B55" i="3"/>
  <c r="F54" i="3"/>
  <c r="E54" i="3"/>
  <c r="E53" i="3"/>
  <c r="E52" i="3"/>
  <c r="E51" i="3"/>
  <c r="E50" i="3"/>
  <c r="E49" i="3"/>
  <c r="E48" i="3"/>
  <c r="E47" i="3"/>
  <c r="E46" i="3"/>
  <c r="F45" i="3"/>
  <c r="E45" i="3"/>
  <c r="B45" i="3"/>
  <c r="B46" i="3" s="1"/>
  <c r="F44" i="3"/>
  <c r="E44" i="3"/>
  <c r="E43" i="3"/>
  <c r="E42" i="3"/>
  <c r="E41" i="3"/>
  <c r="E40" i="3"/>
  <c r="E39" i="3"/>
  <c r="E38" i="3"/>
  <c r="E37" i="3"/>
  <c r="E36" i="3"/>
  <c r="E35" i="3"/>
  <c r="E34" i="3"/>
  <c r="B34" i="3"/>
  <c r="F34" i="3" s="1"/>
  <c r="F33" i="3"/>
  <c r="E33" i="3"/>
  <c r="E32" i="3"/>
  <c r="E31" i="3"/>
  <c r="E30" i="3"/>
  <c r="E29" i="3"/>
  <c r="E28" i="3"/>
  <c r="E27" i="3"/>
  <c r="E26" i="3"/>
  <c r="E25" i="3"/>
  <c r="E24" i="3"/>
  <c r="F23" i="3"/>
  <c r="E23" i="3"/>
  <c r="B23" i="3"/>
  <c r="B24" i="3" s="1"/>
  <c r="F22" i="3"/>
  <c r="E22" i="3"/>
  <c r="E21" i="3"/>
  <c r="E20" i="3"/>
  <c r="E19" i="3"/>
  <c r="E18" i="3"/>
  <c r="E17" i="3"/>
  <c r="E16" i="3"/>
  <c r="E15" i="3"/>
  <c r="E14" i="3"/>
  <c r="E13" i="3"/>
  <c r="E12" i="3"/>
  <c r="B12" i="3"/>
  <c r="B13" i="3" s="1"/>
  <c r="F11" i="3"/>
  <c r="E11" i="3"/>
  <c r="E10" i="3"/>
  <c r="E9" i="3"/>
  <c r="E8" i="3"/>
  <c r="B8" i="3"/>
  <c r="F8" i="3" s="1"/>
  <c r="A8" i="3"/>
  <c r="A9" i="3" s="1"/>
  <c r="G7" i="3"/>
  <c r="F7" i="3"/>
  <c r="E7" i="3"/>
  <c r="G6" i="3"/>
  <c r="F6" i="3"/>
  <c r="E6" i="3"/>
  <c r="G42" i="2"/>
  <c r="G41" i="2"/>
  <c r="E40" i="2"/>
  <c r="E42" i="2" s="1"/>
  <c r="G38" i="2"/>
  <c r="C38" i="2"/>
  <c r="G37" i="2"/>
  <c r="E36" i="2"/>
  <c r="E38" i="2" s="1"/>
  <c r="C36" i="2"/>
  <c r="D36" i="2" s="1"/>
  <c r="D38" i="2" s="1"/>
  <c r="G34" i="2"/>
  <c r="G33" i="2"/>
  <c r="E32" i="2"/>
  <c r="E34" i="2" s="1"/>
  <c r="D32" i="2"/>
  <c r="D34" i="2" s="1"/>
  <c r="G30" i="2"/>
  <c r="G29" i="2"/>
  <c r="E28" i="2"/>
  <c r="E30" i="2" s="1"/>
  <c r="C28" i="2"/>
  <c r="D28" i="2" s="1"/>
  <c r="D30" i="2" s="1"/>
  <c r="G26" i="2"/>
  <c r="G25" i="2"/>
  <c r="E24" i="2"/>
  <c r="E26" i="2" s="1"/>
  <c r="C24" i="2"/>
  <c r="C26" i="2" s="1"/>
  <c r="G22" i="2"/>
  <c r="G21" i="2"/>
  <c r="E20" i="2"/>
  <c r="E22" i="2" s="1"/>
  <c r="D20" i="2"/>
  <c r="D22" i="2" s="1"/>
  <c r="G18" i="2"/>
  <c r="G17" i="2"/>
  <c r="E16" i="2"/>
  <c r="E18" i="2" s="1"/>
  <c r="C16" i="2"/>
  <c r="D16" i="2" s="1"/>
  <c r="D18" i="2" s="1"/>
  <c r="G14" i="2"/>
  <c r="G13" i="2"/>
  <c r="E12" i="2"/>
  <c r="E14" i="2" s="1"/>
  <c r="C12" i="2"/>
  <c r="D12" i="2" s="1"/>
  <c r="D14" i="2" s="1"/>
  <c r="G10" i="2"/>
  <c r="G9" i="2"/>
  <c r="E8" i="2"/>
  <c r="E10" i="2" s="1"/>
  <c r="C8" i="2"/>
  <c r="D8" i="2" s="1"/>
  <c r="D10" i="2" s="1"/>
  <c r="C40" i="2" l="1"/>
  <c r="D40" i="2" s="1"/>
  <c r="D42" i="2" s="1"/>
  <c r="F13" i="3"/>
  <c r="B14" i="3"/>
  <c r="B47" i="3"/>
  <c r="F46" i="3"/>
  <c r="A10" i="3"/>
  <c r="G9" i="3"/>
  <c r="B25" i="3"/>
  <c r="F24" i="3"/>
  <c r="B35" i="3"/>
  <c r="B57" i="3"/>
  <c r="F57" i="3" s="1"/>
  <c r="B9" i="3"/>
  <c r="F12" i="3"/>
  <c r="G8" i="3"/>
  <c r="C10" i="2"/>
  <c r="C14" i="2"/>
  <c r="C18" i="2"/>
  <c r="C22" i="2"/>
  <c r="C30" i="2"/>
  <c r="C34" i="2"/>
  <c r="C42" i="2"/>
  <c r="D24" i="2"/>
  <c r="D26" i="2" s="1"/>
  <c r="B10" i="3" l="1"/>
  <c r="F10" i="3" s="1"/>
  <c r="F9" i="3"/>
  <c r="F25" i="3"/>
  <c r="B26" i="3"/>
  <c r="F47" i="3"/>
  <c r="B48" i="3"/>
  <c r="B15" i="3"/>
  <c r="F14" i="3"/>
  <c r="F35" i="3"/>
  <c r="B36" i="3"/>
  <c r="A11" i="3"/>
  <c r="G10" i="3"/>
  <c r="A12" i="3" l="1"/>
  <c r="G11" i="3"/>
  <c r="B37" i="3"/>
  <c r="F36" i="3"/>
  <c r="F26" i="3"/>
  <c r="B27" i="3"/>
  <c r="F15" i="3"/>
  <c r="B16" i="3"/>
  <c r="F48" i="3"/>
  <c r="B49" i="3"/>
  <c r="F16" i="3" l="1"/>
  <c r="B17" i="3"/>
  <c r="F37" i="3"/>
  <c r="B38" i="3"/>
  <c r="B50" i="3"/>
  <c r="F49" i="3"/>
  <c r="B28" i="3"/>
  <c r="F27" i="3"/>
  <c r="G12" i="3"/>
  <c r="A13" i="3"/>
  <c r="F38" i="3" l="1"/>
  <c r="B39" i="3"/>
  <c r="F17" i="3"/>
  <c r="B18" i="3"/>
  <c r="B29" i="3"/>
  <c r="F28" i="3"/>
  <c r="A14" i="3"/>
  <c r="G13" i="3"/>
  <c r="F50" i="3"/>
  <c r="B51" i="3"/>
  <c r="A15" i="3" l="1"/>
  <c r="G14" i="3"/>
  <c r="F39" i="3"/>
  <c r="B40" i="3"/>
  <c r="B19" i="3"/>
  <c r="F18" i="3"/>
  <c r="F51" i="3"/>
  <c r="B52" i="3"/>
  <c r="F29" i="3"/>
  <c r="B30" i="3"/>
  <c r="F52" i="3" l="1"/>
  <c r="B53" i="3"/>
  <c r="F53" i="3" s="1"/>
  <c r="B41" i="3"/>
  <c r="F40" i="3"/>
  <c r="F30" i="3"/>
  <c r="B31" i="3"/>
  <c r="F19" i="3"/>
  <c r="B20" i="3"/>
  <c r="A16" i="3"/>
  <c r="G15" i="3"/>
  <c r="B32" i="3" l="1"/>
  <c r="F32" i="3" s="1"/>
  <c r="F31" i="3"/>
  <c r="F20" i="3"/>
  <c r="B21" i="3"/>
  <c r="F21" i="3" s="1"/>
  <c r="F41" i="3"/>
  <c r="B42" i="3"/>
  <c r="G16" i="3"/>
  <c r="A17" i="3"/>
  <c r="A18" i="3" l="1"/>
  <c r="G17" i="3"/>
  <c r="F42" i="3"/>
  <c r="B43" i="3"/>
  <c r="F43" i="3" s="1"/>
  <c r="A19" i="3" l="1"/>
  <c r="G18" i="3"/>
  <c r="A20" i="3" l="1"/>
  <c r="G19" i="3"/>
  <c r="G20" i="3" l="1"/>
  <c r="A21" i="3"/>
  <c r="A22" i="3" l="1"/>
  <c r="G21" i="3"/>
  <c r="G22" i="3" l="1"/>
  <c r="A23" i="3"/>
  <c r="A24" i="3" l="1"/>
  <c r="G23" i="3"/>
  <c r="A25" i="3" l="1"/>
  <c r="G24" i="3"/>
  <c r="G25" i="3" l="1"/>
  <c r="A26" i="3"/>
  <c r="G26" i="3" l="1"/>
  <c r="A27" i="3"/>
  <c r="A28" i="3" l="1"/>
  <c r="G27" i="3"/>
  <c r="A29" i="3" l="1"/>
  <c r="G28" i="3"/>
  <c r="G29" i="3" l="1"/>
  <c r="A30" i="3"/>
  <c r="A31" i="3" l="1"/>
  <c r="G30" i="3"/>
  <c r="A32" i="3" l="1"/>
  <c r="G31" i="3"/>
  <c r="A33" i="3" l="1"/>
  <c r="G32" i="3"/>
  <c r="A34" i="3" l="1"/>
  <c r="G33" i="3"/>
  <c r="G34" i="3" l="1"/>
  <c r="A35" i="3"/>
  <c r="G35" i="3" l="1"/>
  <c r="A36" i="3"/>
  <c r="A37" i="3" l="1"/>
  <c r="G36" i="3"/>
  <c r="A38" i="3" l="1"/>
  <c r="G37" i="3"/>
  <c r="G38" i="3" l="1"/>
  <c r="A39" i="3"/>
  <c r="A40" i="3" l="1"/>
  <c r="G39" i="3"/>
  <c r="A41" i="3" l="1"/>
  <c r="G40" i="3"/>
  <c r="A42" i="3" l="1"/>
  <c r="G41" i="3"/>
  <c r="G42" i="3" l="1"/>
  <c r="A43" i="3"/>
  <c r="G43" i="3" l="1"/>
  <c r="A44" i="3"/>
  <c r="A45" i="3" l="1"/>
  <c r="G44" i="3"/>
  <c r="A46" i="3" l="1"/>
  <c r="G45" i="3"/>
  <c r="A47" i="3" l="1"/>
  <c r="G46" i="3"/>
  <c r="G47" i="3" l="1"/>
  <c r="A48" i="3"/>
  <c r="A49" i="3" l="1"/>
  <c r="G48" i="3"/>
  <c r="A50" i="3" l="1"/>
  <c r="G49" i="3"/>
  <c r="A51" i="3" l="1"/>
  <c r="G50" i="3"/>
  <c r="G51" i="3" l="1"/>
  <c r="A52" i="3"/>
  <c r="A53" i="3" l="1"/>
  <c r="G52" i="3"/>
  <c r="A54" i="3" l="1"/>
  <c r="G53" i="3"/>
  <c r="A55" i="3" l="1"/>
  <c r="G54" i="3"/>
  <c r="A56" i="3" l="1"/>
  <c r="G55" i="3"/>
  <c r="G56" i="3" l="1"/>
  <c r="A57" i="3"/>
  <c r="G5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B11" authorId="0" shapeId="0" xr:uid="{87EE8FAF-4155-4D7F-8E1F-101B3CFA2C15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9CBC210-B544-4430-8593-2EFD24D33774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C372B3B2-4C54-47A2-9CDD-85208C85EE52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<sst xmlns="http://schemas.openxmlformats.org/spreadsheetml/2006/main" count="248" uniqueCount="106">
  <si>
    <t>a.</t>
  </si>
  <si>
    <t>b.</t>
  </si>
  <si>
    <t>c.</t>
  </si>
  <si>
    <t>Gl.: DK</t>
  </si>
  <si>
    <t>NY: EU</t>
  </si>
  <si>
    <t>Estimeret</t>
  </si>
  <si>
    <t>HbA</t>
  </si>
  <si>
    <t>glukose</t>
  </si>
  <si>
    <t>DCCT</t>
  </si>
  <si>
    <t>IFCC</t>
  </si>
  <si>
    <t>middel</t>
  </si>
  <si>
    <t>(%)</t>
  </si>
  <si>
    <t>(mmol/mol)</t>
  </si>
  <si>
    <t>TAST: egne tal</t>
  </si>
  <si>
    <t>Begrændsning i bergning af egne tal</t>
  </si>
  <si>
    <t>a. Min</t>
  </si>
  <si>
    <t>a. Max</t>
  </si>
  <si>
    <t>b. Min</t>
  </si>
  <si>
    <t>b. Max</t>
  </si>
  <si>
    <t>c. Min</t>
  </si>
  <si>
    <t>c. Max</t>
  </si>
  <si>
    <t>A10</t>
  </si>
  <si>
    <t>B11</t>
  </si>
  <si>
    <t>C12</t>
  </si>
  <si>
    <t>(før mad..)=</t>
  </si>
  <si>
    <t>BEMÆRK:</t>
  </si>
  <si>
    <t>Tal fra ambulatoriet/laboratoriet - overføres manuelt jf. resutater fra blodprøven/sundhedshuset</t>
  </si>
  <si>
    <t>6 mdr/gns</t>
  </si>
  <si>
    <t>Glucofacts</t>
  </si>
  <si>
    <t>x</t>
  </si>
  <si>
    <t>fra Guco-</t>
  </si>
  <si>
    <t>facts</t>
  </si>
  <si>
    <t>&lt;-&gt;</t>
  </si>
  <si>
    <r>
      <rPr>
        <b/>
        <sz val="12"/>
        <color theme="1"/>
        <rFont val="Calibri"/>
        <family val="2"/>
        <scheme val="minor"/>
      </rPr>
      <t>Glucofacts</t>
    </r>
    <r>
      <rPr>
        <sz val="12"/>
        <color theme="1"/>
        <rFont val="Calibri"/>
        <family val="2"/>
        <scheme val="minor"/>
      </rPr>
      <t>=egne målinger før måltid - 6 mdrs gennemsnit jf. programmet</t>
    </r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</si>
  <si>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omregninger:</t>
    </r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</si>
  <si>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amb/lab.:</t>
    </r>
  </si>
  <si>
    <t>FORMLER:</t>
  </si>
  <si>
    <t>=(E38+2,594)/1,5944</t>
  </si>
  <si>
    <t>=(C38-2,15)*10,929</t>
  </si>
  <si>
    <t>=B38</t>
  </si>
  <si>
    <t>NB:</t>
  </si>
  <si>
    <t>NORMAL</t>
  </si>
  <si>
    <t>eget</t>
  </si>
  <si>
    <t>amb/lab</t>
  </si>
  <si>
    <t>afvig i %</t>
  </si>
  <si>
    <t>EVT.:</t>
  </si>
  <si>
    <r>
      <rPr>
        <b/>
        <sz val="12"/>
        <color theme="1"/>
        <rFont val="Calibri"/>
        <family val="2"/>
        <scheme val="minor"/>
      </rPr>
      <t>7,8</t>
    </r>
    <r>
      <rPr>
        <sz val="12"/>
        <color theme="1"/>
        <rFont val="Calibri"/>
        <family val="2"/>
        <scheme val="minor"/>
      </rPr>
      <t>=norm</t>
    </r>
  </si>
  <si>
    <t>Bem</t>
  </si>
  <si>
    <t>t/estim.</t>
  </si>
  <si>
    <t>NOTER:</t>
  </si>
  <si>
    <t>3 tal</t>
  </si>
  <si>
    <t>xxx</t>
  </si>
  <si>
    <t>xxx(ens)</t>
  </si>
  <si>
    <t/>
  </si>
  <si>
    <t>LOPSLAG:</t>
  </si>
  <si>
    <t>"normal"</t>
  </si>
  <si>
    <t>jf. ambul. 14/11-2017:</t>
  </si>
  <si>
    <t>FORMEL:</t>
  </si>
  <si>
    <t>----&gt;</t>
  </si>
  <si>
    <t>mmol/mol*</t>
  </si>
  <si>
    <t>-&gt;</t>
  </si>
  <si>
    <t>*0,145+0,8285</t>
  </si>
  <si>
    <t>--&gt;-----'</t>
  </si>
  <si>
    <r>
      <t xml:space="preserve">i celle </t>
    </r>
    <r>
      <rPr>
        <b/>
        <sz val="12"/>
        <color theme="1"/>
        <rFont val="Calibri"/>
        <family val="2"/>
        <scheme val="minor"/>
      </rPr>
      <t>A10</t>
    </r>
    <r>
      <rPr>
        <sz val="12"/>
        <color theme="1"/>
        <rFont val="Calibri"/>
        <family val="2"/>
        <scheme val="minor"/>
      </rPr>
      <t xml:space="preserve"> og celle </t>
    </r>
    <r>
      <rPr>
        <b/>
        <sz val="12"/>
        <color theme="1"/>
        <rFont val="Calibri"/>
        <family val="2"/>
        <scheme val="minor"/>
      </rPr>
      <t>B11</t>
    </r>
    <r>
      <rPr>
        <sz val="12"/>
        <color theme="1"/>
        <rFont val="Calibri"/>
        <family val="2"/>
        <scheme val="minor"/>
      </rPr>
      <t xml:space="preserve"> samt celle </t>
    </r>
    <r>
      <rPr>
        <b/>
        <sz val="12"/>
        <color theme="1"/>
        <rFont val="Calibri"/>
        <family val="2"/>
        <scheme val="minor"/>
      </rPr>
      <t>C12</t>
    </r>
  </si>
  <si>
    <t>se</t>
  </si>
  <si>
    <t>Min</t>
  </si>
  <si>
    <t>Max</t>
  </si>
  <si>
    <r>
      <t xml:space="preserve">Herunder tastes </t>
    </r>
    <r>
      <rPr>
        <b/>
        <sz val="14"/>
        <color theme="1"/>
        <rFont val="Calibri"/>
        <family val="2"/>
        <scheme val="minor"/>
      </rPr>
      <t>egne tal</t>
    </r>
    <r>
      <rPr>
        <sz val="14"/>
        <color theme="1"/>
        <rFont val="Calibri"/>
        <family val="2"/>
        <scheme val="minor"/>
      </rPr>
      <t xml:space="preserve"> i </t>
    </r>
    <r>
      <rPr>
        <b/>
        <u/>
        <sz val="14"/>
        <color rgb="FFFFC000"/>
        <rFont val="Calibri"/>
        <family val="2"/>
        <scheme val="minor"/>
      </rPr>
      <t>GUL</t>
    </r>
    <r>
      <rPr>
        <sz val="14"/>
        <color theme="1"/>
        <rFont val="Calibri"/>
        <family val="2"/>
        <scheme val="minor"/>
      </rPr>
      <t xml:space="preserve"> celle:</t>
    </r>
  </si>
  <si>
    <r>
      <t xml:space="preserve">Her ovenfor kan beregnes </t>
    </r>
    <r>
      <rPr>
        <u/>
        <sz val="12"/>
        <color theme="1"/>
        <rFont val="Calibri"/>
        <family val="2"/>
        <scheme val="minor"/>
      </rPr>
      <t>egne tal</t>
    </r>
    <r>
      <rPr>
        <sz val="12"/>
        <color theme="1"/>
        <rFont val="Calibri"/>
        <family val="2"/>
        <scheme val="minor"/>
      </rPr>
      <t xml:space="preserve"> på 3 værdier</t>
    </r>
  </si>
  <si>
    <t>Tast eget tal</t>
  </si>
  <si>
    <t>ARK:</t>
  </si>
  <si>
    <t>Her indtastes egne tal til beregning</t>
  </si>
  <si>
    <t>Omregn</t>
  </si>
  <si>
    <t>Her indtastes egne tal til kontrol</t>
  </si>
  <si>
    <t>med gennemsnit og ambulatoriets tal</t>
  </si>
  <si>
    <t>(afvigelser fremgår dermed)</t>
  </si>
  <si>
    <t>værdier</t>
  </si>
  <si>
    <t>Her er anført værdier på:</t>
  </si>
  <si>
    <t>er de nye tal i EU, som bruges fremover</t>
  </si>
  <si>
    <t>er målingerne fra blodrukkermåleapparatet</t>
  </si>
  <si>
    <t xml:space="preserve">målte tal på prøvetagningen til ambulatoriet </t>
  </si>
  <si>
    <t>(Langtidsprøven)</t>
  </si>
  <si>
    <t>de gennemsnitlige tal fra målingerne</t>
  </si>
  <si>
    <t>evt.</t>
  </si>
  <si>
    <t>(Diabetes o/20 år) - Type 1.</t>
  </si>
  <si>
    <t xml:space="preserve">Egne målinger fra blodsukkermåleapparatet kan overføres til </t>
  </si>
  <si>
    <t>Link: https://www.diabetes.ascensia.dk/produkter/glucofacts-deluxe/</t>
  </si>
  <si>
    <t>Egne TAL</t>
  </si>
  <si>
    <t>De omregnede mål er afrundede…</t>
  </si>
  <si>
    <t>Der er låste celler for sikring af formler m.m.</t>
  </si>
  <si>
    <t>Forbehold for følgevirkninger  (s.e.&amp;o.)</t>
  </si>
  <si>
    <t>et gratis edb-program med opdateringer og mere kan ses på:</t>
  </si>
  <si>
    <t>(programmet kræver Java for at fungere)</t>
  </si>
  <si>
    <t>Der er også mulighed for indsendelse af målte resultater via CSV / PDF til ambulatoriet</t>
  </si>
  <si>
    <t>&lt;-- Egne noter</t>
  </si>
  <si>
    <t>Yderligere henvises til link:</t>
  </si>
  <si>
    <t>https://www.excel-regneark.dk/kalorietabel</t>
  </si>
  <si>
    <t>Her er et Excel regneark med 1.186 madvarer til beregning,</t>
  </si>
  <si>
    <t>muligheder,portioner, personer og mere for egenkontrol.</t>
  </si>
  <si>
    <t>Direkte personlig kontakt via Forum for yderligere info.</t>
  </si>
  <si>
    <t>**  Dette er en nyrevideret udgave p.g.a. god interesse for emnet i Forum.</t>
  </si>
  <si>
    <t>Er der tilføjelser/forbedringer modtages de med interesse og tak.</t>
  </si>
  <si>
    <t>Omregning af egne tal fra blodsukkermålinger:</t>
  </si>
  <si>
    <t>Anbefalede normale enheder/tal:</t>
  </si>
  <si>
    <r>
      <t xml:space="preserve">Det er en nyrevideret udgave af </t>
    </r>
    <r>
      <rPr>
        <u/>
        <sz val="12"/>
        <color theme="1"/>
        <rFont val="Calibri"/>
        <family val="2"/>
        <scheme val="minor"/>
      </rPr>
      <t>Kalorietabel</t>
    </r>
    <r>
      <rPr>
        <sz val="12"/>
        <color theme="1"/>
        <rFont val="Calibri"/>
        <family val="2"/>
        <scheme val="minor"/>
      </rPr>
      <t xml:space="preserve"> fra Forum.</t>
    </r>
  </si>
  <si>
    <t>Det omfattende emne har mange muligheder incl. selv-/egenkontrol 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</si>
</sst>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C000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9" borderId="0" applyNumberFormat="0" applyBorder="0" applyAlignment="0" applyProtection="0"/>
  </cellStyleXfs>
  <cellXfs count="141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7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164" fontId="0" fillId="10" borderId="7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/>
    <xf numFmtId="165" fontId="0" fillId="0" borderId="7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7" xfId="0" applyBorder="1"/>
    <xf numFmtId="0" fontId="6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164" fontId="0" fillId="0" borderId="0" xfId="0" applyNumberFormat="1" applyAlignment="1">
      <alignment horizontal="center"/>
    </xf>
    <xf numFmtId="0" fontId="3" fillId="12" borderId="0" xfId="3" applyFill="1" applyProtection="1"/>
    <xf numFmtId="164" fontId="0" fillId="0" borderId="0" xfId="0" applyNumberFormat="1"/>
    <xf numFmtId="0" fontId="3" fillId="3" borderId="0" xfId="3" applyProtection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4" borderId="0" xfId="4" applyProtection="1"/>
    <xf numFmtId="0" fontId="2" fillId="2" borderId="0" xfId="2" applyProtection="1"/>
    <xf numFmtId="0" fontId="7" fillId="8" borderId="0" xfId="8" applyProtection="1"/>
    <xf numFmtId="0" fontId="10" fillId="0" borderId="2" xfId="0" applyFont="1" applyBorder="1" applyAlignment="1">
      <alignment horizontal="center"/>
    </xf>
    <xf numFmtId="0" fontId="0" fillId="0" borderId="4" xfId="0" applyBorder="1"/>
    <xf numFmtId="0" fontId="6" fillId="0" borderId="1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5" xfId="0" applyFont="1" applyBorder="1"/>
    <xf numFmtId="0" fontId="0" fillId="0" borderId="0" xfId="0" quotePrefix="1" applyAlignment="1">
      <alignment horizontal="center" textRotation="90"/>
    </xf>
    <xf numFmtId="0" fontId="6" fillId="0" borderId="0" xfId="0" quotePrefix="1" applyFont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Protection="1"/>
    <xf numFmtId="0" fontId="6" fillId="7" borderId="0" xfId="7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5" borderId="0" xfId="5" applyAlignment="1" applyProtection="1">
      <alignment horizontal="center"/>
    </xf>
    <xf numFmtId="0" fontId="1" fillId="6" borderId="0" xfId="6" applyAlignment="1" applyProtection="1">
      <alignment horizontal="center"/>
    </xf>
    <xf numFmtId="0" fontId="1" fillId="9" borderId="0" xfId="9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6" fillId="0" borderId="0" xfId="0" applyNumberFormat="1" applyFont="1" applyProtection="1"/>
    <xf numFmtId="164" fontId="1" fillId="5" borderId="1" xfId="5" applyNumberFormat="1" applyBorder="1" applyAlignment="1" applyProtection="1">
      <alignment horizontal="right"/>
    </xf>
    <xf numFmtId="164" fontId="20" fillId="0" borderId="0" xfId="0" applyNumberFormat="1" applyFont="1" applyAlignment="1" applyProtection="1">
      <alignment horizontal="left"/>
    </xf>
    <xf numFmtId="0" fontId="1" fillId="5" borderId="0" xfId="5" applyBorder="1" applyAlignment="1" applyProtection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1" fillId="6" borderId="1" xfId="6" applyNumberFormat="1" applyBorder="1" applyAlignment="1" applyProtection="1">
      <alignment horizontal="right"/>
    </xf>
    <xf numFmtId="0" fontId="1" fillId="6" borderId="0" xfId="6" applyBorder="1" applyAlignment="1" applyProtection="1">
      <alignment horizontal="right"/>
    </xf>
    <xf numFmtId="164" fontId="1" fillId="9" borderId="6" xfId="9" applyNumberFormat="1" applyBorder="1" applyAlignment="1" applyProtection="1">
      <alignment horizontal="right"/>
    </xf>
    <xf numFmtId="0" fontId="20" fillId="0" borderId="7" xfId="0" applyFont="1" applyBorder="1" applyAlignment="1" applyProtection="1">
      <alignment horizontal="left"/>
    </xf>
    <xf numFmtId="0" fontId="1" fillId="9" borderId="7" xfId="9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7" xfId="0" applyBorder="1" applyProtection="1"/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8" fillId="10" borderId="10" xfId="0" applyFont="1" applyFill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0" fontId="6" fillId="10" borderId="0" xfId="0" applyFont="1" applyFill="1" applyProtection="1">
      <protection locked="0"/>
    </xf>
    <xf numFmtId="0" fontId="12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0" fontId="6" fillId="10" borderId="0" xfId="0" quotePrefix="1" applyFont="1" applyFill="1" applyProtection="1">
      <protection locked="0"/>
    </xf>
    <xf numFmtId="0" fontId="6" fillId="10" borderId="0" xfId="0" applyFont="1" applyFill="1" applyAlignment="1" applyProtection="1">
      <alignment horizontal="right"/>
      <protection locked="0"/>
    </xf>
    <xf numFmtId="0" fontId="14" fillId="0" borderId="0" xfId="0" quotePrefix="1" applyFont="1" applyProtection="1">
      <protection locked="0"/>
    </xf>
    <xf numFmtId="0" fontId="0" fillId="0" borderId="0" xfId="0" quotePrefix="1" applyAlignment="1" applyProtection="1">
      <alignment horizontal="center" textRotation="180"/>
      <protection locked="0"/>
    </xf>
    <xf numFmtId="164" fontId="11" fillId="11" borderId="11" xfId="0" applyNumberFormat="1" applyFont="1" applyFill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>
      <alignment horizontal="center"/>
    </xf>
    <xf numFmtId="164" fontId="0" fillId="11" borderId="6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6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7" fillId="4" borderId="7" xfId="4" applyFont="1" applyBorder="1" applyAlignment="1" applyProtection="1">
      <alignment horizontal="center"/>
    </xf>
    <xf numFmtId="0" fontId="2" fillId="2" borderId="0" xfId="2" applyAlignment="1" applyProtection="1">
      <alignment horizontal="center" textRotation="81"/>
    </xf>
    <xf numFmtId="0" fontId="0" fillId="0" borderId="0" xfId="0" quotePrefix="1" applyProtection="1"/>
    <xf numFmtId="0" fontId="8" fillId="0" borderId="13" xfId="0" applyFont="1" applyBorder="1" applyAlignment="1" applyProtection="1">
      <alignment horizontal="center"/>
    </xf>
    <xf numFmtId="164" fontId="6" fillId="0" borderId="9" xfId="0" applyNumberFormat="1" applyFont="1" applyBorder="1" applyProtection="1"/>
    <xf numFmtId="164" fontId="1" fillId="7" borderId="13" xfId="7" applyNumberFormat="1" applyBorder="1" applyAlignment="1" applyProtection="1">
      <alignment horizontal="center"/>
      <protection locked="0"/>
    </xf>
    <xf numFmtId="164" fontId="6" fillId="0" borderId="13" xfId="0" applyNumberFormat="1" applyFont="1" applyBorder="1" applyProtection="1"/>
    <xf numFmtId="0" fontId="0" fillId="0" borderId="13" xfId="0" applyBorder="1" applyProtection="1"/>
    <xf numFmtId="0" fontId="0" fillId="0" borderId="10" xfId="0" applyBorder="1" applyProtection="1"/>
    <xf numFmtId="164" fontId="1" fillId="7" borderId="9" xfId="7" applyNumberFormat="1" applyBorder="1" applyAlignment="1" applyProtection="1">
      <alignment horizontal="center"/>
      <protection locked="0"/>
    </xf>
    <xf numFmtId="0" fontId="9" fillId="4" borderId="11" xfId="4" applyFont="1" applyBorder="1" applyAlignment="1" applyProtection="1">
      <alignment horizontal="center"/>
    </xf>
    <xf numFmtId="0" fontId="9" fillId="4" borderId="12" xfId="4" applyFont="1" applyBorder="1" applyAlignment="1" applyProtection="1">
      <alignment horizontal="center"/>
    </xf>
    <xf numFmtId="0" fontId="0" fillId="0" borderId="1" xfId="0" applyBorder="1" applyProtection="1"/>
    <xf numFmtId="0" fontId="6" fillId="7" borderId="13" xfId="7" applyFont="1" applyBorder="1" applyAlignment="1" applyProtection="1">
      <alignment horizontal="center"/>
    </xf>
    <xf numFmtId="0" fontId="21" fillId="0" borderId="7" xfId="0" applyFont="1" applyBorder="1" applyProtection="1"/>
    <xf numFmtId="0" fontId="23" fillId="0" borderId="0" xfId="0" applyFont="1" applyAlignment="1" applyProtection="1">
      <alignment horizontal="center"/>
    </xf>
    <xf numFmtId="0" fontId="2" fillId="2" borderId="0" xfId="2" quotePrefix="1" applyProtection="1"/>
    <xf numFmtId="0" fontId="10" fillId="0" borderId="7" xfId="0" applyFont="1" applyFill="1" applyBorder="1" applyAlignment="1" applyProtection="1">
      <alignment horizontal="center"/>
    </xf>
    <xf numFmtId="164" fontId="13" fillId="11" borderId="11" xfId="0" applyNumberFormat="1" applyFont="1" applyFill="1" applyBorder="1" applyAlignment="1" applyProtection="1">
      <alignment horizontal="center"/>
    </xf>
    <xf numFmtId="164" fontId="6" fillId="0" borderId="13" xfId="0" applyNumberFormat="1" applyFont="1" applyBorder="1" applyProtection="1">
      <protection locked="0"/>
    </xf>
    <xf numFmtId="0" fontId="0" fillId="0" borderId="0" xfId="0" quotePrefix="1"/>
  </cellXfs>
  <cellStyles count="10">
    <cellStyle name="20 % - Farve1" xfId="5" builtinId="30"/>
    <cellStyle name="20 % - Farve2" xfId="6" builtinId="34"/>
    <cellStyle name="20 % - Farve6" xfId="9" builtinId="50"/>
    <cellStyle name="60 % - Farve4" xfId="7" builtinId="44"/>
    <cellStyle name="Farve5" xfId="8" builtinId="45"/>
    <cellStyle name="God" xfId="2" builtinId="26"/>
    <cellStyle name="Neutral" xfId="4" builtinId="28"/>
    <cellStyle name="Normal" xfId="0" builtinId="0"/>
    <cellStyle name="Procent" xfId="1" builtinId="5"/>
    <cellStyle name="Ugyldig" xfId="3" builtinId="27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13</xdr:row>
      <xdr:rowOff>7620</xdr:rowOff>
    </xdr:from>
    <xdr:to>
      <xdr:col>6</xdr:col>
      <xdr:colOff>396240</xdr:colOff>
      <xdr:row>15</xdr:row>
      <xdr:rowOff>60960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DDB1EE64-63CE-41E1-A240-D0E47064B5C8}"/>
            </a:ext>
          </a:extLst>
        </xdr:cNvPr>
        <xdr:cNvCxnSpPr/>
      </xdr:nvCxnSpPr>
      <xdr:spPr>
        <a:xfrm flipH="1" flipV="1">
          <a:off x="4549140" y="2385060"/>
          <a:ext cx="137160" cy="4495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198120</xdr:colOff>
      <xdr:row>12</xdr:row>
      <xdr:rowOff>182880</xdr:rowOff>
    </xdr:from>
    <xdr:to>
      <xdr:col>8</xdr:col>
      <xdr:colOff>350520</xdr:colOff>
      <xdr:row>15</xdr:row>
      <xdr:rowOff>45720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2028E8FB-0E6F-49BD-B724-5D1D915016C8}"/>
            </a:ext>
          </a:extLst>
        </xdr:cNvPr>
        <xdr:cNvCxnSpPr/>
      </xdr:nvCxnSpPr>
      <xdr:spPr>
        <a:xfrm flipH="1" flipV="1">
          <a:off x="5829300" y="2362200"/>
          <a:ext cx="152400" cy="45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441960</xdr:colOff>
      <xdr:row>11</xdr:row>
      <xdr:rowOff>91440</xdr:rowOff>
    </xdr:from>
    <xdr:to>
      <xdr:col>1</xdr:col>
      <xdr:colOff>457200</xdr:colOff>
      <xdr:row>15</xdr:row>
      <xdr:rowOff>15240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20DCA602-F01C-470B-86ED-396953682EF3}"/>
            </a:ext>
          </a:extLst>
        </xdr:cNvPr>
        <xdr:cNvCxnSpPr/>
      </xdr:nvCxnSpPr>
      <xdr:spPr>
        <a:xfrm flipV="1">
          <a:off x="441960" y="2072640"/>
          <a:ext cx="15240" cy="7162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12</xdr:row>
      <xdr:rowOff>53340</xdr:rowOff>
    </xdr:from>
    <xdr:to>
      <xdr:col>2</xdr:col>
      <xdr:colOff>342900</xdr:colOff>
      <xdr:row>15</xdr:row>
      <xdr:rowOff>22860</xdr:rowOff>
    </xdr:to>
    <xdr:cxnSp macro="">
      <xdr:nvCxnSpPr>
        <xdr:cNvPr id="15" name="Lige pilforbindelse 14">
          <a:extLst>
            <a:ext uri="{FF2B5EF4-FFF2-40B4-BE49-F238E27FC236}">
              <a16:creationId xmlns:a16="http://schemas.microsoft.com/office/drawing/2014/main" id="{812E1E96-D81E-4F7D-98E4-3A7F2EBA4868}"/>
            </a:ext>
          </a:extLst>
        </xdr:cNvPr>
        <xdr:cNvCxnSpPr/>
      </xdr:nvCxnSpPr>
      <xdr:spPr>
        <a:xfrm flipV="1">
          <a:off x="1234440" y="2232660"/>
          <a:ext cx="30480" cy="5638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441960</xdr:colOff>
      <xdr:row>13</xdr:row>
      <xdr:rowOff>22860</xdr:rowOff>
    </xdr:from>
    <xdr:to>
      <xdr:col>3</xdr:col>
      <xdr:colOff>449580</xdr:colOff>
      <xdr:row>15</xdr:row>
      <xdr:rowOff>53340</xdr:rowOff>
    </xdr:to>
    <xdr:cxnSp macro="">
      <xdr:nvCxnSpPr>
        <xdr:cNvPr id="19" name="Lige pilforbindelse 18">
          <a:extLst>
            <a:ext uri="{FF2B5EF4-FFF2-40B4-BE49-F238E27FC236}">
              <a16:creationId xmlns:a16="http://schemas.microsoft.com/office/drawing/2014/main" id="{77E7DA77-6D83-45CC-8206-CA99283701A6}"/>
            </a:ext>
          </a:extLst>
        </xdr:cNvPr>
        <xdr:cNvCxnSpPr/>
      </xdr:nvCxnSpPr>
      <xdr:spPr>
        <a:xfrm flipH="1" flipV="1">
          <a:off x="2240280" y="2400300"/>
          <a:ext cx="7620" cy="42672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0BC9-2195-489C-8249-403C2EF3EB1F}">
  <sheetPr>
    <tabColor rgb="FFFFC000"/>
  </sheetPr>
  <dimension ref="A1:J25"/>
  <sheetViews>
    <sheetView workbookViewId="0">
      <selection activeCell="F3" sqref="F3"/>
    </sheetView>
  </sheetViews>
  <sheetFormatPr defaultRowHeight="15.6" x14ac:dyDescent="0.3"/>
  <cols>
    <col min="1" max="1" width="2.5" style="53" customWidth="1"/>
    <col min="2" max="2" width="12.09765625" style="53" bestFit="1" customWidth="1"/>
    <col min="3" max="3" width="11.5" style="53" customWidth="1"/>
    <col min="4" max="4" width="12.3984375" style="53" customWidth="1"/>
    <col min="5" max="5" width="11.5" style="53" customWidth="1"/>
    <col min="6" max="9" width="8.796875" style="53"/>
    <col min="10" max="10" width="3.19921875" style="53" customWidth="1"/>
    <col min="11" max="16384" width="8.796875" style="53"/>
  </cols>
  <sheetData>
    <row r="1" spans="1:9" ht="17.399999999999999" x14ac:dyDescent="0.35">
      <c r="A1" s="136" t="s">
        <v>60</v>
      </c>
      <c r="B1" s="135" t="s">
        <v>102</v>
      </c>
      <c r="C1" s="135"/>
      <c r="D1" s="135"/>
      <c r="E1" s="135"/>
    </row>
    <row r="3" spans="1:9" ht="18" x14ac:dyDescent="0.35">
      <c r="B3" s="134" t="s">
        <v>67</v>
      </c>
      <c r="C3" s="84"/>
      <c r="D3" s="84"/>
      <c r="F3" s="53" t="s">
        <v>88</v>
      </c>
    </row>
    <row r="4" spans="1:9" x14ac:dyDescent="0.3">
      <c r="B4" s="133" t="s">
        <v>21</v>
      </c>
      <c r="C4" s="133" t="s">
        <v>22</v>
      </c>
      <c r="D4" s="54" t="s">
        <v>23</v>
      </c>
      <c r="E4" s="132"/>
    </row>
    <row r="5" spans="1:9" x14ac:dyDescent="0.3">
      <c r="B5" s="55"/>
      <c r="C5" s="123"/>
      <c r="D5" s="56"/>
      <c r="E5" s="132"/>
      <c r="F5" s="57"/>
      <c r="G5" s="58" t="s">
        <v>0</v>
      </c>
      <c r="H5" s="59" t="s">
        <v>1</v>
      </c>
      <c r="I5" s="60" t="s">
        <v>2</v>
      </c>
    </row>
    <row r="6" spans="1:9" x14ac:dyDescent="0.3">
      <c r="B6" s="55" t="s">
        <v>3</v>
      </c>
      <c r="C6" s="123" t="s">
        <v>4</v>
      </c>
      <c r="D6" s="56" t="s">
        <v>5</v>
      </c>
      <c r="E6" s="132"/>
      <c r="F6" s="61"/>
      <c r="G6" s="62" t="s">
        <v>3</v>
      </c>
      <c r="H6" s="63" t="s">
        <v>4</v>
      </c>
      <c r="I6" s="64" t="s">
        <v>5</v>
      </c>
    </row>
    <row r="7" spans="1:9" x14ac:dyDescent="0.3">
      <c r="B7" s="65" t="s">
        <v>6</v>
      </c>
      <c r="C7" s="85" t="s">
        <v>6</v>
      </c>
      <c r="D7" s="66" t="s">
        <v>7</v>
      </c>
      <c r="E7" s="132"/>
      <c r="F7" s="67"/>
      <c r="G7" s="65" t="s">
        <v>6</v>
      </c>
      <c r="H7" s="66" t="s">
        <v>6</v>
      </c>
      <c r="I7" s="68" t="s">
        <v>7</v>
      </c>
    </row>
    <row r="8" spans="1:9" x14ac:dyDescent="0.3">
      <c r="B8" s="65" t="s">
        <v>8</v>
      </c>
      <c r="C8" s="85" t="s">
        <v>9</v>
      </c>
      <c r="D8" s="66" t="s">
        <v>10</v>
      </c>
      <c r="E8" s="132"/>
      <c r="F8" s="67"/>
      <c r="G8" s="65" t="s">
        <v>8</v>
      </c>
      <c r="H8" s="66" t="s">
        <v>9</v>
      </c>
      <c r="I8" s="68" t="s">
        <v>10</v>
      </c>
    </row>
    <row r="9" spans="1:9" x14ac:dyDescent="0.3">
      <c r="B9" s="69" t="s">
        <v>11</v>
      </c>
      <c r="C9" s="86" t="s">
        <v>12</v>
      </c>
      <c r="D9" s="70" t="s">
        <v>12</v>
      </c>
      <c r="E9" s="132"/>
      <c r="F9" s="67"/>
      <c r="G9" s="69" t="s">
        <v>11</v>
      </c>
      <c r="H9" s="70" t="s">
        <v>12</v>
      </c>
      <c r="I9" s="71" t="s">
        <v>12</v>
      </c>
    </row>
    <row r="10" spans="1:9" x14ac:dyDescent="0.3">
      <c r="B10" s="130" t="s">
        <v>13</v>
      </c>
      <c r="C10" s="131"/>
      <c r="D10" s="131"/>
      <c r="E10" s="127"/>
      <c r="F10" s="115" t="s">
        <v>14</v>
      </c>
      <c r="G10" s="116"/>
      <c r="H10" s="116"/>
      <c r="I10" s="117"/>
    </row>
    <row r="11" spans="1:9" x14ac:dyDescent="0.3">
      <c r="B11" s="129">
        <v>4</v>
      </c>
      <c r="C11" s="124">
        <f>VLOOKUP(B11,værdier!A4:C69,2,TRUE)</f>
        <v>20</v>
      </c>
      <c r="D11" s="124">
        <f>VLOOKUP(B11,værdier!A4:C67,3,TRUE)</f>
        <v>3.8</v>
      </c>
      <c r="F11" s="73" t="s">
        <v>15</v>
      </c>
      <c r="G11" s="74">
        <v>4</v>
      </c>
      <c r="H11" s="75" t="s">
        <v>16</v>
      </c>
      <c r="I11" s="76">
        <v>15</v>
      </c>
    </row>
    <row r="12" spans="1:9" x14ac:dyDescent="0.3">
      <c r="B12" s="126">
        <f>VLOOKUP(C12,værdier!F4:G69,2,TRUE)</f>
        <v>7.1999999999999922</v>
      </c>
      <c r="C12" s="125">
        <v>55.5</v>
      </c>
      <c r="D12" s="126">
        <f>VLOOKUP(C12,værdier!B4:C69,2,TRUE)</f>
        <v>8.9</v>
      </c>
      <c r="F12" s="77" t="s">
        <v>17</v>
      </c>
      <c r="G12" s="74">
        <v>20</v>
      </c>
      <c r="H12" s="78" t="s">
        <v>18</v>
      </c>
      <c r="I12" s="76">
        <v>140</v>
      </c>
    </row>
    <row r="13" spans="1:9" x14ac:dyDescent="0.3">
      <c r="B13" s="139">
        <f>VLOOKUP(D13,værdier!E6:G67,3,TRUE)</f>
        <v>14.5</v>
      </c>
      <c r="C13" s="139">
        <f>VLOOKUP(D13,værdier!E6:G67,2,TRUE)</f>
        <v>135</v>
      </c>
      <c r="D13" s="125">
        <v>21</v>
      </c>
      <c r="F13" s="79" t="s">
        <v>19</v>
      </c>
      <c r="G13" s="80">
        <v>3.8</v>
      </c>
      <c r="H13" s="81" t="s">
        <v>20</v>
      </c>
      <c r="I13" s="82">
        <v>21.3</v>
      </c>
    </row>
    <row r="14" spans="1:9" x14ac:dyDescent="0.3">
      <c r="B14" s="127"/>
      <c r="C14" s="127"/>
      <c r="D14" s="127"/>
      <c r="F14" s="57"/>
    </row>
    <row r="15" spans="1:9" x14ac:dyDescent="0.3">
      <c r="B15" s="127"/>
      <c r="C15" s="127"/>
      <c r="D15" s="127"/>
      <c r="G15" s="83"/>
      <c r="I15" s="83"/>
    </row>
    <row r="16" spans="1:9" x14ac:dyDescent="0.3">
      <c r="B16" s="128" t="s">
        <v>69</v>
      </c>
      <c r="C16" s="128" t="s">
        <v>69</v>
      </c>
      <c r="D16" s="128" t="s">
        <v>69</v>
      </c>
      <c r="G16" s="85" t="s">
        <v>64</v>
      </c>
      <c r="H16" s="66"/>
      <c r="I16" s="85" t="s">
        <v>64</v>
      </c>
    </row>
    <row r="17" spans="1:10" x14ac:dyDescent="0.3">
      <c r="A17" s="83"/>
      <c r="B17" s="83"/>
      <c r="C17" s="83"/>
      <c r="D17" s="83"/>
      <c r="E17" s="83"/>
      <c r="G17" s="86" t="s">
        <v>65</v>
      </c>
      <c r="H17" s="66"/>
      <c r="I17" s="86" t="s">
        <v>66</v>
      </c>
    </row>
    <row r="18" spans="1:10" x14ac:dyDescent="0.3">
      <c r="B18" s="53" t="s">
        <v>68</v>
      </c>
      <c r="C18" s="87"/>
      <c r="D18" s="87"/>
    </row>
    <row r="19" spans="1:10" x14ac:dyDescent="0.3">
      <c r="B19" s="53" t="s">
        <v>63</v>
      </c>
      <c r="D19" s="72"/>
    </row>
    <row r="21" spans="1:10" x14ac:dyDescent="0.3">
      <c r="B21" s="137" t="s">
        <v>103</v>
      </c>
      <c r="C21" s="137"/>
      <c r="D21" s="137"/>
      <c r="E21" s="137"/>
    </row>
    <row r="22" spans="1:10" ht="21" x14ac:dyDescent="0.4">
      <c r="B22" s="138">
        <v>6.5</v>
      </c>
      <c r="C22" s="103">
        <v>48</v>
      </c>
      <c r="D22" s="104">
        <v>7.8</v>
      </c>
      <c r="E22" s="94" t="s">
        <v>41</v>
      </c>
      <c r="F22" s="132"/>
    </row>
    <row r="24" spans="1:10" x14ac:dyDescent="0.3">
      <c r="I24" s="122" t="s">
        <v>53</v>
      </c>
    </row>
    <row r="25" spans="1:10" x14ac:dyDescent="0.3">
      <c r="J25" s="122" t="s">
        <v>53</v>
      </c>
    </row>
  </sheetData>
  <sheetProtection sheet="1" objects="1" scenarios="1"/>
  <mergeCells count="4">
    <mergeCell ref="B10:D10"/>
    <mergeCell ref="F10:I10"/>
    <mergeCell ref="B1:E1"/>
    <mergeCell ref="B21:E21"/>
  </mergeCells>
  <conditionalFormatting sqref="B11">
    <cfRule type="cellIs" dxfId="44" priority="1" operator="greaterThan">
      <formula>15</formula>
    </cfRule>
    <cfRule type="cellIs" dxfId="43" priority="2" operator="greaterThan">
      <formula>15</formula>
    </cfRule>
  </conditionalFormatting>
  <printOptions gridLines="1"/>
  <pageMargins left="0.51181102362204722" right="0" top="0.74803149606299213" bottom="0.74803149606299213" header="0.31496062992125984" footer="0.31496062992125984"/>
  <pageSetup paperSize="9" orientation="portrait" r:id="rId1"/>
  <headerFooter>
    <oddHeader>&amp;L&amp;F&amp;C&amp;D&amp;R&amp;A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F61B-991F-4F5D-8B25-823F35457838}">
  <dimension ref="A1:J48"/>
  <sheetViews>
    <sheetView workbookViewId="0">
      <pane ySplit="6" topLeftCell="A7" activePane="bottomLeft" state="frozen"/>
      <selection pane="bottomLeft" activeCell="G14" sqref="G14"/>
    </sheetView>
  </sheetViews>
  <sheetFormatPr defaultRowHeight="15.6" x14ac:dyDescent="0.3"/>
  <cols>
    <col min="1" max="1" width="4.59765625" style="53" customWidth="1"/>
    <col min="2" max="2" width="8.796875" style="53"/>
    <col min="3" max="3" width="12.296875" style="53" customWidth="1"/>
    <col min="4" max="4" width="11.3984375" style="53" customWidth="1"/>
    <col min="5" max="9" width="8.796875" style="53"/>
    <col min="10" max="10" width="6.19921875" style="53" customWidth="1"/>
    <col min="11" max="16384" width="8.796875" style="53"/>
  </cols>
  <sheetData>
    <row r="1" spans="1:3" x14ac:dyDescent="0.3">
      <c r="A1" s="121" t="s">
        <v>94</v>
      </c>
      <c r="B1" s="53" t="s">
        <v>100</v>
      </c>
    </row>
    <row r="2" spans="1:3" x14ac:dyDescent="0.3">
      <c r="A2" s="121"/>
      <c r="B2" s="53" t="s">
        <v>99</v>
      </c>
    </row>
    <row r="3" spans="1:3" x14ac:dyDescent="0.3">
      <c r="A3" s="121"/>
      <c r="B3" s="53" t="s">
        <v>84</v>
      </c>
    </row>
    <row r="4" spans="1:3" x14ac:dyDescent="0.3">
      <c r="A4" s="121"/>
      <c r="B4" s="53" t="s">
        <v>89</v>
      </c>
    </row>
    <row r="5" spans="1:3" x14ac:dyDescent="0.3">
      <c r="A5" s="121"/>
      <c r="B5" s="53" t="s">
        <v>90</v>
      </c>
    </row>
    <row r="6" spans="1:3" x14ac:dyDescent="0.3">
      <c r="A6" s="121"/>
      <c r="B6" s="53" t="s">
        <v>101</v>
      </c>
    </row>
    <row r="8" spans="1:3" x14ac:dyDescent="0.3">
      <c r="B8" s="109" t="s">
        <v>70</v>
      </c>
      <c r="C8" s="110" t="s">
        <v>87</v>
      </c>
    </row>
    <row r="9" spans="1:3" x14ac:dyDescent="0.3">
      <c r="B9" s="66"/>
      <c r="C9" s="53" t="s">
        <v>71</v>
      </c>
    </row>
    <row r="10" spans="1:3" x14ac:dyDescent="0.3">
      <c r="B10" s="66"/>
    </row>
    <row r="11" spans="1:3" x14ac:dyDescent="0.3">
      <c r="B11" s="66" t="s">
        <v>70</v>
      </c>
      <c r="C11" s="110" t="s">
        <v>72</v>
      </c>
    </row>
    <row r="12" spans="1:3" x14ac:dyDescent="0.3">
      <c r="B12" s="66"/>
      <c r="C12" s="53" t="s">
        <v>73</v>
      </c>
    </row>
    <row r="13" spans="1:3" x14ac:dyDescent="0.3">
      <c r="B13" s="66"/>
      <c r="C13" s="53" t="s">
        <v>74</v>
      </c>
    </row>
    <row r="14" spans="1:3" x14ac:dyDescent="0.3">
      <c r="B14" s="66"/>
      <c r="C14" s="53" t="s">
        <v>75</v>
      </c>
    </row>
    <row r="15" spans="1:3" x14ac:dyDescent="0.3">
      <c r="B15" s="66"/>
    </row>
    <row r="16" spans="1:3" x14ac:dyDescent="0.3">
      <c r="B16" s="66" t="s">
        <v>70</v>
      </c>
      <c r="C16" s="110" t="s">
        <v>76</v>
      </c>
    </row>
    <row r="17" spans="2:5" x14ac:dyDescent="0.3">
      <c r="B17" s="66"/>
      <c r="C17" s="53" t="s">
        <v>77</v>
      </c>
    </row>
    <row r="18" spans="2:5" x14ac:dyDescent="0.3">
      <c r="C18" s="56" t="s">
        <v>5</v>
      </c>
      <c r="D18" s="56" t="s">
        <v>4</v>
      </c>
      <c r="E18" s="56" t="s">
        <v>3</v>
      </c>
    </row>
    <row r="19" spans="2:5" x14ac:dyDescent="0.3">
      <c r="C19" s="66" t="s">
        <v>7</v>
      </c>
      <c r="D19" s="66" t="s">
        <v>6</v>
      </c>
      <c r="E19" s="66" t="s">
        <v>6</v>
      </c>
    </row>
    <row r="20" spans="2:5" x14ac:dyDescent="0.3">
      <c r="C20" s="66" t="s">
        <v>10</v>
      </c>
      <c r="D20" s="66" t="s">
        <v>9</v>
      </c>
      <c r="E20" s="66" t="s">
        <v>8</v>
      </c>
    </row>
    <row r="21" spans="2:5" x14ac:dyDescent="0.3">
      <c r="C21" s="70" t="s">
        <v>12</v>
      </c>
      <c r="D21" s="70" t="s">
        <v>12</v>
      </c>
      <c r="E21" s="70" t="s">
        <v>11</v>
      </c>
    </row>
    <row r="23" spans="2:5" x14ac:dyDescent="0.3">
      <c r="C23" s="111" t="s">
        <v>3</v>
      </c>
      <c r="D23" s="112" t="s">
        <v>79</v>
      </c>
    </row>
    <row r="24" spans="2:5" x14ac:dyDescent="0.3">
      <c r="C24" s="56" t="s">
        <v>4</v>
      </c>
      <c r="D24" s="113" t="s">
        <v>78</v>
      </c>
    </row>
    <row r="25" spans="2:5" x14ac:dyDescent="0.3">
      <c r="D25" s="114" t="s">
        <v>80</v>
      </c>
    </row>
    <row r="26" spans="2:5" x14ac:dyDescent="0.3">
      <c r="D26" s="114" t="s">
        <v>81</v>
      </c>
    </row>
    <row r="27" spans="2:5" x14ac:dyDescent="0.3">
      <c r="C27" s="56" t="s">
        <v>5</v>
      </c>
      <c r="D27" s="53" t="s">
        <v>82</v>
      </c>
    </row>
    <row r="29" spans="2:5" x14ac:dyDescent="0.3">
      <c r="B29" s="66" t="s">
        <v>83</v>
      </c>
      <c r="C29" s="53" t="s">
        <v>85</v>
      </c>
    </row>
    <row r="30" spans="2:5" x14ac:dyDescent="0.3">
      <c r="C30" s="53" t="s">
        <v>91</v>
      </c>
    </row>
    <row r="31" spans="2:5" x14ac:dyDescent="0.3">
      <c r="C31" s="53" t="s">
        <v>86</v>
      </c>
    </row>
    <row r="32" spans="2:5" x14ac:dyDescent="0.3">
      <c r="C32" s="53" t="s">
        <v>93</v>
      </c>
    </row>
    <row r="33" spans="2:10" x14ac:dyDescent="0.3">
      <c r="C33" s="53" t="s">
        <v>92</v>
      </c>
    </row>
    <row r="35" spans="2:10" x14ac:dyDescent="0.3">
      <c r="B35" s="66" t="s">
        <v>83</v>
      </c>
      <c r="C35" s="53" t="s">
        <v>95</v>
      </c>
    </row>
    <row r="36" spans="2:10" x14ac:dyDescent="0.3">
      <c r="C36" s="53" t="s">
        <v>96</v>
      </c>
    </row>
    <row r="37" spans="2:10" x14ac:dyDescent="0.3">
      <c r="C37" s="53" t="s">
        <v>97</v>
      </c>
    </row>
    <row r="38" spans="2:10" x14ac:dyDescent="0.3">
      <c r="C38" s="53" t="s">
        <v>98</v>
      </c>
    </row>
    <row r="39" spans="2:10" x14ac:dyDescent="0.3">
      <c r="C39" s="53" t="s">
        <v>104</v>
      </c>
    </row>
    <row r="41" spans="2:10" x14ac:dyDescent="0.3">
      <c r="C41" s="53" t="s">
        <v>105</v>
      </c>
    </row>
    <row r="43" spans="2:10" x14ac:dyDescent="0.3">
      <c r="J43" s="122" t="s">
        <v>53</v>
      </c>
    </row>
    <row r="48" spans="2:10" ht="13.8" customHeight="1" x14ac:dyDescent="0.3"/>
  </sheetData>
  <sheetProtection sheet="1" objects="1" scenarios="1"/>
  <mergeCells count="1">
    <mergeCell ref="A1:A6"/>
  </mergeCells>
  <printOptions gridLines="1"/>
  <pageMargins left="0.51181102362204722" right="0" top="0.74803149606299213" bottom="0.74803149606299213" header="0.31496062992125984" footer="0.31496062992125984"/>
  <pageSetup paperSize="9" orientation="portrait" r:id="rId1"/>
  <headerFooter>
    <oddHeader>&amp;L&amp;F&amp;C&amp;D&amp;R&amp;A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7878-94D4-458D-8B7F-C0D92F4460BD}">
  <dimension ref="A1:I52"/>
  <sheetViews>
    <sheetView workbookViewId="0">
      <pane ySplit="7" topLeftCell="A8" activePane="bottomLeft" state="frozen"/>
      <selection pane="bottomLeft" activeCell="C7" sqref="C7"/>
    </sheetView>
  </sheetViews>
  <sheetFormatPr defaultRowHeight="15.6" x14ac:dyDescent="0.3"/>
  <cols>
    <col min="1" max="1" width="11.5" style="2" customWidth="1"/>
    <col min="2" max="8" width="8.796875" style="2"/>
    <col min="9" max="9" width="9.59765625" style="2" customWidth="1"/>
    <col min="10" max="16384" width="8.796875" style="2"/>
  </cols>
  <sheetData>
    <row r="1" spans="1:9" x14ac:dyDescent="0.3">
      <c r="A1" s="7" t="s">
        <v>24</v>
      </c>
      <c r="B1" s="88" t="s">
        <v>27</v>
      </c>
      <c r="C1" s="118" t="s">
        <v>34</v>
      </c>
      <c r="D1" s="119"/>
      <c r="E1" s="119"/>
      <c r="F1" s="119"/>
      <c r="G1" s="119"/>
    </row>
    <row r="2" spans="1:9" x14ac:dyDescent="0.3">
      <c r="A2" s="7"/>
      <c r="B2" s="89" t="s">
        <v>28</v>
      </c>
      <c r="C2" s="118" t="s">
        <v>35</v>
      </c>
      <c r="D2" s="119"/>
      <c r="E2" s="119"/>
      <c r="F2" s="119"/>
      <c r="G2" s="119"/>
      <c r="I2" s="29" t="s">
        <v>53</v>
      </c>
    </row>
    <row r="3" spans="1:9" x14ac:dyDescent="0.3">
      <c r="A3" s="7"/>
      <c r="B3" s="90" t="s">
        <v>3</v>
      </c>
      <c r="C3" s="91" t="s">
        <v>3</v>
      </c>
      <c r="D3" s="90" t="s">
        <v>4</v>
      </c>
      <c r="E3" s="90" t="s">
        <v>5</v>
      </c>
      <c r="F3" s="90" t="s">
        <v>40</v>
      </c>
      <c r="G3" s="92" t="s">
        <v>45</v>
      </c>
    </row>
    <row r="4" spans="1:9" x14ac:dyDescent="0.3">
      <c r="A4" s="7"/>
      <c r="B4" s="7" t="s">
        <v>6</v>
      </c>
      <c r="C4" s="28" t="s">
        <v>6</v>
      </c>
      <c r="D4" s="7" t="s">
        <v>6</v>
      </c>
      <c r="E4" s="7" t="s">
        <v>7</v>
      </c>
      <c r="G4" s="7" t="s">
        <v>46</v>
      </c>
      <c r="H4" s="10"/>
    </row>
    <row r="5" spans="1:9" x14ac:dyDescent="0.3">
      <c r="A5" s="7"/>
      <c r="B5" s="7" t="s">
        <v>8</v>
      </c>
      <c r="C5" s="28" t="s">
        <v>8</v>
      </c>
      <c r="D5" s="7" t="s">
        <v>9</v>
      </c>
      <c r="E5" s="7" t="s">
        <v>10</v>
      </c>
      <c r="G5" s="7" t="s">
        <v>47</v>
      </c>
      <c r="H5" s="10"/>
    </row>
    <row r="6" spans="1:9" x14ac:dyDescent="0.3">
      <c r="A6" s="7"/>
      <c r="B6" s="23" t="s">
        <v>11</v>
      </c>
      <c r="C6" s="93" t="s">
        <v>11</v>
      </c>
      <c r="D6" s="23" t="s">
        <v>12</v>
      </c>
      <c r="E6" s="23" t="s">
        <v>12</v>
      </c>
      <c r="F6" s="14"/>
      <c r="G6" s="23" t="s">
        <v>48</v>
      </c>
      <c r="H6" s="25" t="s">
        <v>49</v>
      </c>
    </row>
    <row r="7" spans="1:9" ht="21" x14ac:dyDescent="0.4">
      <c r="A7" s="7"/>
      <c r="B7" s="7"/>
      <c r="C7" s="102">
        <v>6.5</v>
      </c>
      <c r="D7" s="103">
        <v>48</v>
      </c>
      <c r="E7" s="104">
        <v>7.8</v>
      </c>
      <c r="F7" s="94" t="s">
        <v>41</v>
      </c>
      <c r="H7" s="10"/>
    </row>
    <row r="8" spans="1:9" x14ac:dyDescent="0.3">
      <c r="A8" s="5">
        <v>42873</v>
      </c>
      <c r="B8" s="12">
        <v>7.8</v>
      </c>
      <c r="C8" s="105">
        <f>(E8+2.594)/1.5944</f>
        <v>6.5190667335674863</v>
      </c>
      <c r="D8" s="106">
        <f>(C8-2.15)*10.929</f>
        <v>47.749530331159058</v>
      </c>
      <c r="E8" s="107">
        <f>B8</f>
        <v>7.8</v>
      </c>
      <c r="F8" s="23" t="s">
        <v>42</v>
      </c>
      <c r="H8" s="26"/>
    </row>
    <row r="9" spans="1:9" x14ac:dyDescent="0.3">
      <c r="A9" s="6">
        <v>42873</v>
      </c>
      <c r="B9" s="6" t="s">
        <v>29</v>
      </c>
      <c r="C9" s="15">
        <v>7.5</v>
      </c>
      <c r="D9" s="7">
        <v>58</v>
      </c>
      <c r="E9" s="7">
        <v>9.3000000000000007</v>
      </c>
      <c r="F9" s="24" t="s">
        <v>43</v>
      </c>
      <c r="G9" s="53" t="str">
        <f>IF(E9&gt;7.8,"over 7,8","under 7,8")</f>
        <v>over 7,8</v>
      </c>
      <c r="H9" s="27" t="s">
        <v>50</v>
      </c>
    </row>
    <row r="10" spans="1:9" x14ac:dyDescent="0.3">
      <c r="A10" s="5">
        <v>42873</v>
      </c>
      <c r="B10" s="5" t="s">
        <v>29</v>
      </c>
      <c r="C10" s="16">
        <f>(C8-C9)/C8</f>
        <v>-0.15047142582258993</v>
      </c>
      <c r="D10" s="19">
        <f>(D8-D9)/D8</f>
        <v>-0.21467163337001405</v>
      </c>
      <c r="E10" s="19">
        <f>(E8-E9)/E8</f>
        <v>-0.19230769230769243</v>
      </c>
      <c r="F10" s="23" t="s">
        <v>44</v>
      </c>
      <c r="G10" s="108">
        <f>IF(E9&gt;7.8,E9-7.8,E9-7.8)</f>
        <v>1.5000000000000009</v>
      </c>
      <c r="H10" s="28" t="s">
        <v>51</v>
      </c>
    </row>
    <row r="11" spans="1:9" x14ac:dyDescent="0.3">
      <c r="A11" s="7"/>
      <c r="B11" s="7"/>
      <c r="C11" s="15"/>
      <c r="H11" s="10"/>
    </row>
    <row r="12" spans="1:9" x14ac:dyDescent="0.3">
      <c r="A12" s="5">
        <v>43052</v>
      </c>
      <c r="B12" s="12">
        <v>8.3000000000000007</v>
      </c>
      <c r="C12" s="105">
        <f>(E12+2.594)/1.5944</f>
        <v>6.8326643251379826</v>
      </c>
      <c r="D12" s="106">
        <f>(C12-2.15)*10.929</f>
        <v>51.176838409433017</v>
      </c>
      <c r="E12" s="107">
        <f>B12</f>
        <v>8.3000000000000007</v>
      </c>
      <c r="F12" s="23" t="s">
        <v>42</v>
      </c>
      <c r="H12" s="26"/>
    </row>
    <row r="13" spans="1:9" x14ac:dyDescent="0.3">
      <c r="A13" s="6">
        <v>43053</v>
      </c>
      <c r="B13" s="6" t="s">
        <v>29</v>
      </c>
      <c r="C13" s="15">
        <v>6.7</v>
      </c>
      <c r="D13" s="7">
        <v>50</v>
      </c>
      <c r="E13" s="7">
        <v>8.1</v>
      </c>
      <c r="F13" s="24" t="s">
        <v>43</v>
      </c>
      <c r="G13" s="53" t="str">
        <f>IF(E13&gt;7.8,"over 7,8","under 7,8")</f>
        <v>over 7,8</v>
      </c>
      <c r="H13" s="27" t="s">
        <v>50</v>
      </c>
    </row>
    <row r="14" spans="1:9" x14ac:dyDescent="0.3">
      <c r="A14" s="6">
        <v>43053</v>
      </c>
      <c r="B14" s="5" t="s">
        <v>29</v>
      </c>
      <c r="C14" s="16">
        <f>(C12-C13)/C12</f>
        <v>1.9416192399485881E-2</v>
      </c>
      <c r="D14" s="19">
        <f>(D12-D13)/D12</f>
        <v>2.2995527781882283E-2</v>
      </c>
      <c r="E14" s="19">
        <f>(E12-E13)/E12</f>
        <v>2.4096385542168801E-2</v>
      </c>
      <c r="F14" s="23" t="s">
        <v>44</v>
      </c>
      <c r="G14" s="108">
        <f>IF(E13&gt;7.8,E13-7.8,E13-7.8)</f>
        <v>0.29999999999999982</v>
      </c>
      <c r="H14" s="28" t="s">
        <v>52</v>
      </c>
    </row>
    <row r="15" spans="1:9" x14ac:dyDescent="0.3">
      <c r="A15" s="7"/>
      <c r="B15" s="7"/>
      <c r="C15" s="15"/>
      <c r="H15" s="10"/>
    </row>
    <row r="16" spans="1:9" x14ac:dyDescent="0.3">
      <c r="A16" s="5">
        <v>43227</v>
      </c>
      <c r="B16" s="12">
        <v>6.75</v>
      </c>
      <c r="C16" s="105">
        <f>(E16+2.594)/1.5944</f>
        <v>5.8605117912694427</v>
      </c>
      <c r="D16" s="106">
        <f>(C16-2.15)*10.929</f>
        <v>40.552183366783744</v>
      </c>
      <c r="E16" s="107">
        <f>B16</f>
        <v>6.75</v>
      </c>
      <c r="F16" s="23" t="s">
        <v>42</v>
      </c>
      <c r="H16" s="26"/>
    </row>
    <row r="17" spans="1:9" x14ac:dyDescent="0.3">
      <c r="A17" s="6">
        <v>43227</v>
      </c>
      <c r="B17" s="6" t="s">
        <v>29</v>
      </c>
      <c r="C17" s="15">
        <v>6.7</v>
      </c>
      <c r="D17" s="7">
        <v>50</v>
      </c>
      <c r="E17" s="7">
        <v>8</v>
      </c>
      <c r="F17" s="24" t="s">
        <v>43</v>
      </c>
      <c r="G17" s="53" t="str">
        <f>IF(E17&gt;7.8,"over 7,8","under 7,8")</f>
        <v>over 7,8</v>
      </c>
      <c r="H17" s="27" t="s">
        <v>50</v>
      </c>
    </row>
    <row r="18" spans="1:9" x14ac:dyDescent="0.3">
      <c r="A18" s="6">
        <v>43235</v>
      </c>
      <c r="B18" s="5" t="s">
        <v>29</v>
      </c>
      <c r="C18" s="16">
        <f>(C16-C17)/C16</f>
        <v>-0.14324486301369874</v>
      </c>
      <c r="D18" s="19">
        <f>(D16-D17)/D16</f>
        <v>-0.2329792343796451</v>
      </c>
      <c r="E18" s="19">
        <f>(E16-E17)/E16</f>
        <v>-0.18518518518518517</v>
      </c>
      <c r="F18" s="23" t="s">
        <v>44</v>
      </c>
      <c r="G18" s="108">
        <f>IF(E17&gt;7.8,E17-7.8,E17-7.8)</f>
        <v>0.20000000000000018</v>
      </c>
      <c r="H18" s="28" t="s">
        <v>52</v>
      </c>
    </row>
    <row r="19" spans="1:9" x14ac:dyDescent="0.3">
      <c r="A19" s="6"/>
      <c r="B19" s="7"/>
      <c r="C19" s="17"/>
      <c r="H19" s="10"/>
    </row>
    <row r="20" spans="1:9" x14ac:dyDescent="0.3">
      <c r="A20" s="8">
        <v>43438</v>
      </c>
      <c r="B20" s="12">
        <v>6.8</v>
      </c>
      <c r="C20" s="105">
        <f>(E20+2.594)/1.5944</f>
        <v>5.8918715504264929</v>
      </c>
      <c r="D20" s="106">
        <f>(C20-2.15)*10.929</f>
        <v>40.894914174611145</v>
      </c>
      <c r="E20" s="107">
        <f>B20</f>
        <v>6.8</v>
      </c>
      <c r="F20" s="23" t="s">
        <v>42</v>
      </c>
      <c r="H20" s="26"/>
    </row>
    <row r="21" spans="1:9" x14ac:dyDescent="0.3">
      <c r="A21" s="8">
        <v>43438</v>
      </c>
      <c r="B21" s="6" t="s">
        <v>29</v>
      </c>
      <c r="C21" s="15">
        <v>7.4</v>
      </c>
      <c r="D21" s="7">
        <v>46</v>
      </c>
      <c r="E21" s="7">
        <v>6.1</v>
      </c>
      <c r="F21" s="24" t="s">
        <v>43</v>
      </c>
      <c r="G21" s="2" t="str">
        <f>IF(E21&gt;7.8,"over 7,8","under 7,8")</f>
        <v>under 7,8</v>
      </c>
      <c r="H21" s="27" t="s">
        <v>50</v>
      </c>
    </row>
    <row r="22" spans="1:9" x14ac:dyDescent="0.3">
      <c r="A22" s="8">
        <v>43438</v>
      </c>
      <c r="B22" s="5" t="s">
        <v>29</v>
      </c>
      <c r="C22" s="16">
        <f>(C20-C21)/C20</f>
        <v>-0.25596763891845858</v>
      </c>
      <c r="D22" s="19">
        <f>(D20-D21)/D20</f>
        <v>-0.12483424720226589</v>
      </c>
      <c r="E22" s="19">
        <f>(E20-E21)/E20</f>
        <v>0.10294117647058826</v>
      </c>
      <c r="F22" s="23" t="s">
        <v>44</v>
      </c>
      <c r="G22" s="108">
        <f>IF(E21&gt;7.8,E21-7.8,E21-7.8)</f>
        <v>-1.7000000000000002</v>
      </c>
      <c r="H22" s="28" t="s">
        <v>52</v>
      </c>
    </row>
    <row r="23" spans="1:9" x14ac:dyDescent="0.3">
      <c r="C23" s="10"/>
      <c r="H23" s="10"/>
    </row>
    <row r="24" spans="1:9" x14ac:dyDescent="0.3">
      <c r="A24" s="8">
        <v>43612</v>
      </c>
      <c r="B24" s="12">
        <v>9.5</v>
      </c>
      <c r="C24" s="105">
        <f>(E24+2.594)/1.5944</f>
        <v>7.5852985449071744</v>
      </c>
      <c r="D24" s="106">
        <f>(C24-2.15)*10.929</f>
        <v>59.402377797290519</v>
      </c>
      <c r="E24" s="107">
        <f>B24</f>
        <v>9.5</v>
      </c>
      <c r="F24" s="23" t="s">
        <v>42</v>
      </c>
      <c r="H24" s="26"/>
      <c r="I24" s="29" t="s">
        <v>53</v>
      </c>
    </row>
    <row r="25" spans="1:9" x14ac:dyDescent="0.3">
      <c r="A25" s="8">
        <v>43619</v>
      </c>
      <c r="B25" s="6" t="s">
        <v>29</v>
      </c>
      <c r="C25" s="15">
        <v>6.7</v>
      </c>
      <c r="D25" s="7">
        <v>50</v>
      </c>
      <c r="E25" s="20">
        <v>8</v>
      </c>
      <c r="F25" s="24" t="s">
        <v>43</v>
      </c>
      <c r="G25" s="53" t="str">
        <f>IF(E25&gt;7.8,"over 7,8","under 7,8")</f>
        <v>over 7,8</v>
      </c>
      <c r="H25" s="27" t="s">
        <v>50</v>
      </c>
    </row>
    <row r="26" spans="1:9" x14ac:dyDescent="0.3">
      <c r="A26" s="8">
        <v>43619</v>
      </c>
      <c r="B26" s="5" t="s">
        <v>29</v>
      </c>
      <c r="C26" s="16">
        <f>(C24-C25)/C24</f>
        <v>0.11671241938151139</v>
      </c>
      <c r="D26" s="19">
        <f>(D24-D25)/D24</f>
        <v>0.15828285240324813</v>
      </c>
      <c r="E26" s="19">
        <f>(E24-E25)/E24</f>
        <v>0.15789473684210525</v>
      </c>
      <c r="F26" s="23" t="s">
        <v>44</v>
      </c>
      <c r="G26" s="108">
        <f>IF(E25&gt;7.8,E25-7.8,E25-7.8)</f>
        <v>0.20000000000000018</v>
      </c>
      <c r="H26" s="28" t="s">
        <v>52</v>
      </c>
    </row>
    <row r="28" spans="1:9" x14ac:dyDescent="0.3">
      <c r="A28" s="8">
        <v>43801</v>
      </c>
      <c r="B28" s="12">
        <v>7.4</v>
      </c>
      <c r="C28" s="105">
        <f>(E28+2.594)/1.5944</f>
        <v>6.2681886603110888</v>
      </c>
      <c r="D28" s="106">
        <f>(C28-2.15)*10.929</f>
        <v>45.0076838685399</v>
      </c>
      <c r="E28" s="107">
        <f>B28</f>
        <v>7.4</v>
      </c>
      <c r="F28" s="23" t="s">
        <v>42</v>
      </c>
      <c r="H28" s="26"/>
    </row>
    <row r="29" spans="1:9" x14ac:dyDescent="0.3">
      <c r="A29" s="8">
        <v>43812</v>
      </c>
      <c r="B29" s="6" t="s">
        <v>29</v>
      </c>
      <c r="C29" s="15">
        <v>6.4</v>
      </c>
      <c r="D29" s="7">
        <v>46</v>
      </c>
      <c r="E29" s="7">
        <v>7.6</v>
      </c>
      <c r="F29" s="24" t="s">
        <v>43</v>
      </c>
      <c r="G29" s="53" t="str">
        <f>IF(E29&gt;7.8,"over 7,8","under 7,8")</f>
        <v>under 7,8</v>
      </c>
      <c r="H29" s="27" t="s">
        <v>50</v>
      </c>
    </row>
    <row r="30" spans="1:9" x14ac:dyDescent="0.3">
      <c r="A30" s="8">
        <v>43812</v>
      </c>
      <c r="B30" s="5" t="s">
        <v>29</v>
      </c>
      <c r="C30" s="16">
        <f>(C28-C29)/C28</f>
        <v>-2.1028617170302241E-2</v>
      </c>
      <c r="D30" s="19">
        <f>(D28-D29)/D28</f>
        <v>-2.2047704884314727E-2</v>
      </c>
      <c r="E30" s="19">
        <f>(E28-E29)/E28</f>
        <v>-2.7027027027026931E-2</v>
      </c>
      <c r="F30" s="23" t="s">
        <v>44</v>
      </c>
      <c r="G30" s="108">
        <f>IF(E29&gt;7.8,E29-7.8,E29-7.8)</f>
        <v>-0.20000000000000018</v>
      </c>
      <c r="H30" s="28" t="s">
        <v>52</v>
      </c>
    </row>
    <row r="31" spans="1:9" x14ac:dyDescent="0.3">
      <c r="A31" s="8"/>
      <c r="H31" s="29" t="s">
        <v>53</v>
      </c>
    </row>
    <row r="32" spans="1:9" x14ac:dyDescent="0.3">
      <c r="A32" s="8">
        <v>43918</v>
      </c>
      <c r="B32" s="12">
        <v>10</v>
      </c>
      <c r="C32" s="105">
        <f>(E32+2.594)/1.5944</f>
        <v>7.8988961364776715</v>
      </c>
      <c r="D32" s="106">
        <f>(C32-2.15)*10.929</f>
        <v>62.829685875564479</v>
      </c>
      <c r="E32" s="107">
        <f>B32</f>
        <v>10</v>
      </c>
      <c r="F32" s="23" t="s">
        <v>42</v>
      </c>
      <c r="H32" s="26"/>
    </row>
    <row r="33" spans="1:9" x14ac:dyDescent="0.3">
      <c r="A33" s="8">
        <v>43918</v>
      </c>
      <c r="B33" s="6" t="s">
        <v>29</v>
      </c>
      <c r="C33" s="15">
        <v>0</v>
      </c>
      <c r="D33" s="7">
        <v>0</v>
      </c>
      <c r="E33" s="7">
        <v>0</v>
      </c>
      <c r="F33" s="24" t="s">
        <v>43</v>
      </c>
      <c r="G33" s="53" t="str">
        <f>IF(E33&gt;7.8,"over 7,8","under 7,8")</f>
        <v>under 7,8</v>
      </c>
      <c r="H33" s="27" t="s">
        <v>50</v>
      </c>
    </row>
    <row r="34" spans="1:9" x14ac:dyDescent="0.3">
      <c r="A34" s="8">
        <v>43918</v>
      </c>
      <c r="B34" s="5" t="s">
        <v>29</v>
      </c>
      <c r="C34" s="16">
        <f>(C32-C33)/C32</f>
        <v>1</v>
      </c>
      <c r="D34" s="19">
        <f>(D32-D33)/D32</f>
        <v>1</v>
      </c>
      <c r="E34" s="19">
        <f>(E32-E33)/E32</f>
        <v>1</v>
      </c>
      <c r="F34" s="23" t="s">
        <v>44</v>
      </c>
      <c r="G34" s="108">
        <f>IF(E33&gt;7.8,E33-7.8,E33-7.8)</f>
        <v>-7.8</v>
      </c>
      <c r="H34" s="28" t="s">
        <v>52</v>
      </c>
    </row>
    <row r="36" spans="1:9" x14ac:dyDescent="0.3">
      <c r="B36" s="12">
        <v>12.4</v>
      </c>
      <c r="C36" s="105">
        <f>(E36+2.594)/1.5944</f>
        <v>9.4041645760160559</v>
      </c>
      <c r="D36" s="106">
        <f>(C36-2.15)*10.929</f>
        <v>79.280764651279469</v>
      </c>
      <c r="E36" s="107">
        <f>B36</f>
        <v>12.4</v>
      </c>
      <c r="F36" s="23" t="s">
        <v>42</v>
      </c>
      <c r="H36" s="26"/>
    </row>
    <row r="37" spans="1:9" x14ac:dyDescent="0.3">
      <c r="B37" s="6" t="s">
        <v>29</v>
      </c>
      <c r="C37" s="15">
        <v>0</v>
      </c>
      <c r="D37" s="7">
        <v>0</v>
      </c>
      <c r="E37" s="7">
        <v>0</v>
      </c>
      <c r="F37" s="24" t="s">
        <v>43</v>
      </c>
      <c r="G37" s="53" t="str">
        <f>IF(E37&gt;7.8,"over 7,8","under 7,8")</f>
        <v>under 7,8</v>
      </c>
      <c r="H37" s="27" t="s">
        <v>50</v>
      </c>
    </row>
    <row r="38" spans="1:9" x14ac:dyDescent="0.3">
      <c r="B38" s="5" t="s">
        <v>29</v>
      </c>
      <c r="C38" s="16">
        <f>(C36-C37)/C36</f>
        <v>1</v>
      </c>
      <c r="D38" s="19">
        <f>(D36-D37)/D36</f>
        <v>1</v>
      </c>
      <c r="E38" s="19">
        <f>(E36-E37)/E36</f>
        <v>1</v>
      </c>
      <c r="F38" s="23" t="s">
        <v>44</v>
      </c>
      <c r="G38" s="108">
        <f>IF(E37&gt;7.8,E37-7.8,E37-7.8)</f>
        <v>-7.8</v>
      </c>
      <c r="H38" s="28" t="s">
        <v>52</v>
      </c>
    </row>
    <row r="40" spans="1:9" x14ac:dyDescent="0.3">
      <c r="B40" s="12">
        <v>7.8</v>
      </c>
      <c r="C40" s="105">
        <f>(E40+2.594)/1.5944</f>
        <v>6.5190667335674863</v>
      </c>
      <c r="D40" s="106">
        <f>(C40-2.15)*10.929</f>
        <v>47.749530331159058</v>
      </c>
      <c r="E40" s="107">
        <f>B40</f>
        <v>7.8</v>
      </c>
      <c r="F40" s="23" t="s">
        <v>42</v>
      </c>
      <c r="H40" s="26"/>
    </row>
    <row r="41" spans="1:9" x14ac:dyDescent="0.3">
      <c r="B41" s="6" t="s">
        <v>29</v>
      </c>
      <c r="C41" s="15">
        <v>0</v>
      </c>
      <c r="D41" s="7">
        <v>0</v>
      </c>
      <c r="E41" s="7">
        <v>0</v>
      </c>
      <c r="F41" s="24" t="s">
        <v>43</v>
      </c>
      <c r="G41" s="53" t="str">
        <f>IF(E41&gt;7.8,"over 7,8","under 7,8")</f>
        <v>under 7,8</v>
      </c>
      <c r="H41" s="27" t="s">
        <v>50</v>
      </c>
    </row>
    <row r="42" spans="1:9" x14ac:dyDescent="0.3">
      <c r="B42" s="5" t="s">
        <v>29</v>
      </c>
      <c r="C42" s="16">
        <f>(C40-C41)/C40</f>
        <v>1</v>
      </c>
      <c r="D42" s="19">
        <f>(D40-D41)/D40</f>
        <v>1</v>
      </c>
      <c r="E42" s="19">
        <f>(E40-E41)/E40</f>
        <v>1</v>
      </c>
      <c r="F42" s="23" t="s">
        <v>44</v>
      </c>
      <c r="G42" s="108">
        <f>IF(E41&gt;7.8,E41-7.8,E41-7.8)</f>
        <v>-7.8</v>
      </c>
      <c r="H42" s="28" t="s">
        <v>52</v>
      </c>
    </row>
    <row r="44" spans="1:9" x14ac:dyDescent="0.3">
      <c r="A44" s="9"/>
      <c r="B44" s="13"/>
      <c r="C44" s="13" t="s">
        <v>36</v>
      </c>
      <c r="D44" s="13"/>
      <c r="E44" s="13"/>
      <c r="F44" s="13"/>
      <c r="G44" s="13"/>
      <c r="H44" s="13"/>
      <c r="I44" s="30"/>
    </row>
    <row r="45" spans="1:9" x14ac:dyDescent="0.3">
      <c r="A45" s="10" t="s">
        <v>25</v>
      </c>
      <c r="B45" s="95" t="s">
        <v>30</v>
      </c>
      <c r="C45" s="96" t="s">
        <v>37</v>
      </c>
      <c r="D45" s="97"/>
      <c r="E45" s="98" t="s">
        <v>39</v>
      </c>
      <c r="I45" s="31"/>
    </row>
    <row r="46" spans="1:9" x14ac:dyDescent="0.3">
      <c r="A46" s="10"/>
      <c r="B46" s="99" t="s">
        <v>31</v>
      </c>
      <c r="C46" s="97"/>
      <c r="D46" s="100" t="s">
        <v>38</v>
      </c>
      <c r="E46" s="97"/>
      <c r="I46" s="31"/>
    </row>
    <row r="47" spans="1:9" ht="21" x14ac:dyDescent="0.3">
      <c r="A47" s="10"/>
      <c r="B47" s="101" t="s">
        <v>32</v>
      </c>
      <c r="I47" s="31"/>
    </row>
    <row r="48" spans="1:9" x14ac:dyDescent="0.3">
      <c r="A48" s="10"/>
      <c r="B48" s="2" t="s">
        <v>33</v>
      </c>
      <c r="I48" s="31"/>
    </row>
    <row r="49" spans="1:9" x14ac:dyDescent="0.3">
      <c r="A49" s="10"/>
      <c r="I49" s="31"/>
    </row>
    <row r="50" spans="1:9" x14ac:dyDescent="0.3">
      <c r="A50" s="2" t="s">
        <v>26</v>
      </c>
      <c r="I50" s="31"/>
    </row>
    <row r="51" spans="1:9" x14ac:dyDescent="0.3">
      <c r="A51" s="10"/>
      <c r="I51" s="31"/>
    </row>
    <row r="52" spans="1:9" x14ac:dyDescent="0.3">
      <c r="A52" s="11"/>
      <c r="B52" s="14"/>
      <c r="C52" s="14"/>
      <c r="D52" s="14"/>
      <c r="E52" s="14"/>
      <c r="F52" s="14"/>
      <c r="G52" s="14"/>
      <c r="H52" s="14"/>
      <c r="I52" s="33"/>
    </row>
  </sheetData>
  <sheetProtection sheet="1" objects="1" scenarios="1"/>
  <mergeCells count="2">
    <mergeCell ref="C1:G1"/>
    <mergeCell ref="C2:G2"/>
  </mergeCells>
  <conditionalFormatting sqref="G42">
    <cfRule type="cellIs" dxfId="42" priority="1" operator="greaterThan">
      <formula>0</formula>
    </cfRule>
  </conditionalFormatting>
  <conditionalFormatting sqref="C10:E10">
    <cfRule type="cellIs" dxfId="41" priority="41" operator="lessThan">
      <formula>0</formula>
    </cfRule>
    <cfRule type="cellIs" dxfId="40" priority="42" operator="lessThan">
      <formula>0</formula>
    </cfRule>
    <cfRule type="cellIs" dxfId="39" priority="43" operator="lessThan">
      <formula>0</formula>
    </cfRule>
  </conditionalFormatting>
  <conditionalFormatting sqref="C14:E14">
    <cfRule type="cellIs" dxfId="38" priority="38" operator="lessThan">
      <formula>0</formula>
    </cfRule>
    <cfRule type="cellIs" dxfId="37" priority="39" operator="lessThan">
      <formula>0</formula>
    </cfRule>
    <cfRule type="cellIs" dxfId="36" priority="40" operator="lessThan">
      <formula>0</formula>
    </cfRule>
  </conditionalFormatting>
  <conditionalFormatting sqref="C18:E18">
    <cfRule type="cellIs" dxfId="35" priority="35" operator="lessThan">
      <formula>0</formula>
    </cfRule>
    <cfRule type="cellIs" dxfId="34" priority="36" operator="lessThan">
      <formula>0</formula>
    </cfRule>
    <cfRule type="cellIs" dxfId="33" priority="37" operator="lessThan">
      <formula>0</formula>
    </cfRule>
  </conditionalFormatting>
  <conditionalFormatting sqref="C22:E22">
    <cfRule type="cellIs" dxfId="32" priority="32" operator="lessThan">
      <formula>0</formula>
    </cfRule>
    <cfRule type="cellIs" dxfId="31" priority="33" operator="lessThan">
      <formula>0</formula>
    </cfRule>
    <cfRule type="cellIs" dxfId="30" priority="34" operator="lessThan">
      <formula>0</formula>
    </cfRule>
  </conditionalFormatting>
  <conditionalFormatting sqref="C26:E26">
    <cfRule type="cellIs" dxfId="29" priority="29" operator="lessThan">
      <formula>0</formula>
    </cfRule>
    <cfRule type="cellIs" dxfId="28" priority="30" operator="lessThan">
      <formula>0</formula>
    </cfRule>
    <cfRule type="cellIs" dxfId="27" priority="31" operator="lessThan">
      <formula>0</formula>
    </cfRule>
  </conditionalFormatting>
  <conditionalFormatting sqref="G17">
    <cfRule type="containsText" dxfId="26" priority="28" operator="containsText" text="under 7,8">
      <formula>NOT(ISERROR(SEARCH("under 7,8",G17)))</formula>
    </cfRule>
  </conditionalFormatting>
  <conditionalFormatting sqref="G21">
    <cfRule type="containsText" dxfId="25" priority="27" operator="containsText" text="under 7,8">
      <formula>NOT(ISERROR(SEARCH("under 7,8",G21)))</formula>
    </cfRule>
  </conditionalFormatting>
  <conditionalFormatting sqref="G25">
    <cfRule type="containsText" dxfId="24" priority="26" operator="containsText" text="under 7,8">
      <formula>NOT(ISERROR(SEARCH("under 7,8",G25)))</formula>
    </cfRule>
  </conditionalFormatting>
  <conditionalFormatting sqref="C30:E30">
    <cfRule type="cellIs" dxfId="23" priority="23" operator="lessThan">
      <formula>0</formula>
    </cfRule>
    <cfRule type="cellIs" dxfId="22" priority="24" operator="lessThan">
      <formula>0</formula>
    </cfRule>
    <cfRule type="cellIs" dxfId="21" priority="25" operator="lessThan">
      <formula>0</formula>
    </cfRule>
  </conditionalFormatting>
  <conditionalFormatting sqref="G29">
    <cfRule type="containsText" dxfId="20" priority="22" operator="containsText" text="under 7,8">
      <formula>NOT(ISERROR(SEARCH("under 7,8",G29)))</formula>
    </cfRule>
  </conditionalFormatting>
  <conditionalFormatting sqref="C34:E34">
    <cfRule type="cellIs" dxfId="19" priority="19" operator="lessThan">
      <formula>0</formula>
    </cfRule>
    <cfRule type="cellIs" dxfId="18" priority="20" operator="lessThan">
      <formula>0</formula>
    </cfRule>
    <cfRule type="cellIs" dxfId="17" priority="21" operator="lessThan">
      <formula>0</formula>
    </cfRule>
  </conditionalFormatting>
  <conditionalFormatting sqref="G33">
    <cfRule type="containsText" dxfId="16" priority="18" operator="containsText" text="under 7,8">
      <formula>NOT(ISERROR(SEARCH("under 7,8",G33)))</formula>
    </cfRule>
  </conditionalFormatting>
  <conditionalFormatting sqref="G10">
    <cfRule type="cellIs" dxfId="15" priority="17" operator="greaterThan">
      <formula>0</formula>
    </cfRule>
  </conditionalFormatting>
  <conditionalFormatting sqref="G14">
    <cfRule type="cellIs" dxfId="14" priority="16" operator="greaterThan">
      <formula>0</formula>
    </cfRule>
  </conditionalFormatting>
  <conditionalFormatting sqref="G18">
    <cfRule type="cellIs" dxfId="13" priority="15" operator="greaterThan">
      <formula>0</formula>
    </cfRule>
  </conditionalFormatting>
  <conditionalFormatting sqref="G22">
    <cfRule type="cellIs" dxfId="12" priority="14" operator="greaterThan">
      <formula>0</formula>
    </cfRule>
  </conditionalFormatting>
  <conditionalFormatting sqref="G26">
    <cfRule type="cellIs" dxfId="11" priority="13" operator="greaterThan">
      <formula>0</formula>
    </cfRule>
  </conditionalFormatting>
  <conditionalFormatting sqref="G30">
    <cfRule type="cellIs" dxfId="10" priority="12" operator="greaterThan">
      <formula>0</formula>
    </cfRule>
  </conditionalFormatting>
  <conditionalFormatting sqref="G34">
    <cfRule type="cellIs" dxfId="9" priority="11" operator="greaterThan">
      <formula>0</formula>
    </cfRule>
  </conditionalFormatting>
  <conditionalFormatting sqref="C38:E38">
    <cfRule type="cellIs" dxfId="8" priority="8" operator="lessThan">
      <formula>0</formula>
    </cfRule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G37">
    <cfRule type="containsText" dxfId="5" priority="7" operator="containsText" text="under 7,8">
      <formula>NOT(ISERROR(SEARCH("under 7,8",G37)))</formula>
    </cfRule>
  </conditionalFormatting>
  <conditionalFormatting sqref="G38">
    <cfRule type="cellIs" dxfId="4" priority="6" operator="greaterThan">
      <formula>0</formula>
    </cfRule>
  </conditionalFormatting>
  <conditionalFormatting sqref="C42:E42">
    <cfRule type="cellIs" dxfId="3" priority="3" operator="lessThan">
      <formula>0</formula>
    </cfRule>
    <cfRule type="cellIs" dxfId="2" priority="4" operator="lessThan">
      <formula>0</formula>
    </cfRule>
    <cfRule type="cellIs" dxfId="1" priority="5" operator="lessThan">
      <formula>0</formula>
    </cfRule>
  </conditionalFormatting>
  <conditionalFormatting sqref="G41">
    <cfRule type="containsText" dxfId="0" priority="2" operator="containsText" text="under 7,8">
      <formula>NOT(ISERROR(SEARCH("under 7,8",G41)))</formula>
    </cfRule>
  </conditionalFormatting>
  <printOptions gridLines="1"/>
  <pageMargins left="0.51181102362204722" right="0.31496062992125984" top="0.31496062992125984" bottom="0" header="0" footer="0"/>
  <pageSetup paperSize="9" orientation="portrait" r:id="rId1"/>
  <headerFooter>
    <oddHeader>&amp;L&amp;F&amp;C&amp;D&amp;R&amp;A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9669-4E4D-4EDA-8F2E-896425E0C8C4}">
  <dimension ref="A1:H75"/>
  <sheetViews>
    <sheetView tabSelected="1" workbookViewId="0">
      <pane ySplit="5" topLeftCell="A21" activePane="bottomLeft" state="frozen"/>
      <selection pane="bottomLeft" activeCell="D3" sqref="D3"/>
    </sheetView>
  </sheetViews>
  <sheetFormatPr defaultRowHeight="15.6" x14ac:dyDescent="0.3"/>
  <cols>
    <col min="1" max="1" width="11.69921875" customWidth="1"/>
    <col min="2" max="3" width="10.8984375" bestFit="1" customWidth="1"/>
    <col min="4" max="4" width="8.69921875" bestFit="1" customWidth="1"/>
    <col min="5" max="6" width="10.8984375" bestFit="1" customWidth="1"/>
    <col min="7" max="7" width="6.69921875" bestFit="1" customWidth="1"/>
  </cols>
  <sheetData>
    <row r="1" spans="1:7" x14ac:dyDescent="0.3">
      <c r="E1" s="1" t="s">
        <v>5</v>
      </c>
      <c r="F1" s="1" t="s">
        <v>4</v>
      </c>
      <c r="G1" s="1" t="s">
        <v>3</v>
      </c>
    </row>
    <row r="2" spans="1:7" x14ac:dyDescent="0.3">
      <c r="A2" s="1" t="s">
        <v>3</v>
      </c>
      <c r="B2" s="1" t="s">
        <v>4</v>
      </c>
      <c r="C2" s="1" t="s">
        <v>5</v>
      </c>
      <c r="D2" s="1" t="s">
        <v>40</v>
      </c>
      <c r="E2" s="4" t="s">
        <v>7</v>
      </c>
      <c r="F2" s="4" t="s">
        <v>6</v>
      </c>
      <c r="G2" s="4" t="s">
        <v>6</v>
      </c>
    </row>
    <row r="3" spans="1:7" x14ac:dyDescent="0.3">
      <c r="A3" s="4" t="s">
        <v>6</v>
      </c>
      <c r="B3" s="4" t="s">
        <v>6</v>
      </c>
      <c r="C3" s="4" t="s">
        <v>7</v>
      </c>
      <c r="E3" s="4" t="s">
        <v>10</v>
      </c>
      <c r="F3" s="4" t="s">
        <v>9</v>
      </c>
      <c r="G3" s="4" t="s">
        <v>8</v>
      </c>
    </row>
    <row r="4" spans="1:7" x14ac:dyDescent="0.3">
      <c r="A4" s="4" t="s">
        <v>8</v>
      </c>
      <c r="B4" s="4" t="s">
        <v>9</v>
      </c>
      <c r="C4" s="4" t="s">
        <v>10</v>
      </c>
      <c r="E4" s="52" t="s">
        <v>12</v>
      </c>
      <c r="F4" s="52" t="s">
        <v>12</v>
      </c>
      <c r="G4" s="52" t="s">
        <v>11</v>
      </c>
    </row>
    <row r="5" spans="1:7" x14ac:dyDescent="0.3">
      <c r="A5" s="52" t="s">
        <v>11</v>
      </c>
      <c r="B5" s="52" t="s">
        <v>12</v>
      </c>
      <c r="C5" s="52" t="s">
        <v>12</v>
      </c>
      <c r="E5" s="120" t="s">
        <v>54</v>
      </c>
      <c r="F5" s="120"/>
      <c r="G5" s="120"/>
    </row>
    <row r="6" spans="1:7" x14ac:dyDescent="0.3">
      <c r="A6" s="34">
        <v>4</v>
      </c>
      <c r="B6" s="4">
        <v>20</v>
      </c>
      <c r="C6" s="4">
        <v>3.8</v>
      </c>
      <c r="D6" s="35"/>
      <c r="E6">
        <f>C6</f>
        <v>3.8</v>
      </c>
      <c r="F6">
        <f>B6</f>
        <v>20</v>
      </c>
      <c r="G6" s="36">
        <f>A6</f>
        <v>4</v>
      </c>
    </row>
    <row r="7" spans="1:7" x14ac:dyDescent="0.3">
      <c r="A7" s="34">
        <v>5</v>
      </c>
      <c r="B7" s="4">
        <v>31</v>
      </c>
      <c r="C7" s="4">
        <v>5.4</v>
      </c>
      <c r="D7" s="35"/>
      <c r="E7">
        <f t="shared" ref="E7:E67" si="0">C7</f>
        <v>5.4</v>
      </c>
      <c r="F7">
        <f t="shared" ref="F7:F67" si="1">B7</f>
        <v>31</v>
      </c>
      <c r="G7" s="36">
        <f t="shared" ref="G7:G67" si="2">A7</f>
        <v>5</v>
      </c>
    </row>
    <row r="8" spans="1:7" x14ac:dyDescent="0.3">
      <c r="A8" s="34">
        <f>A7+0.1</f>
        <v>5.0999999999999996</v>
      </c>
      <c r="B8" s="4">
        <f>B7+1</f>
        <v>32</v>
      </c>
      <c r="C8" s="4">
        <v>5.5</v>
      </c>
      <c r="D8" s="37"/>
      <c r="E8">
        <f t="shared" si="0"/>
        <v>5.5</v>
      </c>
      <c r="F8">
        <f t="shared" si="1"/>
        <v>32</v>
      </c>
      <c r="G8" s="36">
        <f t="shared" si="2"/>
        <v>5.0999999999999996</v>
      </c>
    </row>
    <row r="9" spans="1:7" x14ac:dyDescent="0.3">
      <c r="A9" s="34">
        <f t="shared" ref="A9:A57" si="3">A8+0.1</f>
        <v>5.1999999999999993</v>
      </c>
      <c r="B9" s="4">
        <f t="shared" ref="B9:B57" si="4">B8+1</f>
        <v>33</v>
      </c>
      <c r="C9" s="4">
        <v>5.7</v>
      </c>
      <c r="D9" s="37"/>
      <c r="E9">
        <f t="shared" si="0"/>
        <v>5.7</v>
      </c>
      <c r="F9">
        <f t="shared" si="1"/>
        <v>33</v>
      </c>
      <c r="G9" s="36">
        <f t="shared" si="2"/>
        <v>5.1999999999999993</v>
      </c>
    </row>
    <row r="10" spans="1:7" x14ac:dyDescent="0.3">
      <c r="A10" s="34">
        <f t="shared" si="3"/>
        <v>5.2999999999999989</v>
      </c>
      <c r="B10" s="4">
        <f t="shared" si="4"/>
        <v>34</v>
      </c>
      <c r="C10" s="4">
        <v>5.9</v>
      </c>
      <c r="D10" s="37"/>
      <c r="E10">
        <f t="shared" si="0"/>
        <v>5.9</v>
      </c>
      <c r="F10">
        <f t="shared" si="1"/>
        <v>34</v>
      </c>
      <c r="G10" s="36">
        <f t="shared" si="2"/>
        <v>5.2999999999999989</v>
      </c>
    </row>
    <row r="11" spans="1:7" x14ac:dyDescent="0.3">
      <c r="A11" s="34">
        <f t="shared" si="3"/>
        <v>5.3999999999999986</v>
      </c>
      <c r="B11" s="4">
        <v>36</v>
      </c>
      <c r="C11" s="4">
        <v>6</v>
      </c>
      <c r="D11" s="37"/>
      <c r="E11">
        <f t="shared" si="0"/>
        <v>6</v>
      </c>
      <c r="F11">
        <f t="shared" si="1"/>
        <v>36</v>
      </c>
      <c r="G11" s="36">
        <f t="shared" si="2"/>
        <v>5.3999999999999986</v>
      </c>
    </row>
    <row r="12" spans="1:7" x14ac:dyDescent="0.3">
      <c r="A12" s="34">
        <f t="shared" si="3"/>
        <v>5.4999999999999982</v>
      </c>
      <c r="B12" s="4">
        <f t="shared" si="4"/>
        <v>37</v>
      </c>
      <c r="C12" s="4">
        <v>6.2</v>
      </c>
      <c r="D12" s="37"/>
      <c r="E12">
        <f t="shared" si="0"/>
        <v>6.2</v>
      </c>
      <c r="F12">
        <f t="shared" si="1"/>
        <v>37</v>
      </c>
      <c r="G12" s="36">
        <f t="shared" si="2"/>
        <v>5.4999999999999982</v>
      </c>
    </row>
    <row r="13" spans="1:7" x14ac:dyDescent="0.3">
      <c r="A13" s="34">
        <f t="shared" si="3"/>
        <v>5.5999999999999979</v>
      </c>
      <c r="B13" s="4">
        <f t="shared" si="4"/>
        <v>38</v>
      </c>
      <c r="C13" s="4">
        <v>6.3</v>
      </c>
      <c r="D13" s="37"/>
      <c r="E13">
        <f t="shared" si="0"/>
        <v>6.3</v>
      </c>
      <c r="F13">
        <f t="shared" si="1"/>
        <v>38</v>
      </c>
      <c r="G13" s="36">
        <f t="shared" si="2"/>
        <v>5.5999999999999979</v>
      </c>
    </row>
    <row r="14" spans="1:7" x14ac:dyDescent="0.3">
      <c r="A14" s="34">
        <f t="shared" si="3"/>
        <v>5.6999999999999975</v>
      </c>
      <c r="B14" s="4">
        <f t="shared" si="4"/>
        <v>39</v>
      </c>
      <c r="C14" s="4">
        <v>6.5</v>
      </c>
      <c r="D14" s="37"/>
      <c r="E14">
        <f t="shared" si="0"/>
        <v>6.5</v>
      </c>
      <c r="F14">
        <f t="shared" si="1"/>
        <v>39</v>
      </c>
      <c r="G14" s="36">
        <f t="shared" si="2"/>
        <v>5.6999999999999975</v>
      </c>
    </row>
    <row r="15" spans="1:7" x14ac:dyDescent="0.3">
      <c r="A15" s="34">
        <f t="shared" si="3"/>
        <v>5.7999999999999972</v>
      </c>
      <c r="B15" s="4">
        <f t="shared" si="4"/>
        <v>40</v>
      </c>
      <c r="C15" s="4">
        <v>6.7</v>
      </c>
      <c r="D15" s="37"/>
      <c r="E15">
        <f t="shared" si="0"/>
        <v>6.7</v>
      </c>
      <c r="F15">
        <f t="shared" si="1"/>
        <v>40</v>
      </c>
      <c r="G15" s="36">
        <f t="shared" si="2"/>
        <v>5.7999999999999972</v>
      </c>
    </row>
    <row r="16" spans="1:7" x14ac:dyDescent="0.3">
      <c r="A16" s="34">
        <f t="shared" si="3"/>
        <v>5.8999999999999968</v>
      </c>
      <c r="B16" s="4">
        <f t="shared" si="4"/>
        <v>41</v>
      </c>
      <c r="C16" s="4">
        <v>6.8</v>
      </c>
      <c r="D16" s="37"/>
      <c r="E16">
        <f t="shared" si="0"/>
        <v>6.8</v>
      </c>
      <c r="F16">
        <f t="shared" si="1"/>
        <v>41</v>
      </c>
      <c r="G16" s="36">
        <f t="shared" si="2"/>
        <v>5.8999999999999968</v>
      </c>
    </row>
    <row r="17" spans="1:7" x14ac:dyDescent="0.3">
      <c r="A17" s="34">
        <f t="shared" si="3"/>
        <v>5.9999999999999964</v>
      </c>
      <c r="B17" s="4">
        <f t="shared" si="4"/>
        <v>42</v>
      </c>
      <c r="C17" s="34">
        <v>8</v>
      </c>
      <c r="D17" s="37"/>
      <c r="E17">
        <f t="shared" si="0"/>
        <v>8</v>
      </c>
      <c r="F17">
        <f t="shared" si="1"/>
        <v>42</v>
      </c>
      <c r="G17" s="36">
        <f t="shared" si="2"/>
        <v>5.9999999999999964</v>
      </c>
    </row>
    <row r="18" spans="1:7" x14ac:dyDescent="0.3">
      <c r="A18" s="34">
        <f t="shared" si="3"/>
        <v>6.0999999999999961</v>
      </c>
      <c r="B18" s="4">
        <f t="shared" si="4"/>
        <v>43</v>
      </c>
      <c r="C18" s="4">
        <v>7.1</v>
      </c>
      <c r="D18" s="37"/>
      <c r="E18">
        <f t="shared" si="0"/>
        <v>7.1</v>
      </c>
      <c r="F18">
        <f t="shared" si="1"/>
        <v>43</v>
      </c>
      <c r="G18" s="36">
        <f t="shared" si="2"/>
        <v>6.0999999999999961</v>
      </c>
    </row>
    <row r="19" spans="1:7" x14ac:dyDescent="0.3">
      <c r="A19" s="34">
        <f t="shared" si="3"/>
        <v>6.1999999999999957</v>
      </c>
      <c r="B19" s="4">
        <f t="shared" si="4"/>
        <v>44</v>
      </c>
      <c r="C19" s="4">
        <v>7.3</v>
      </c>
      <c r="D19" s="37"/>
      <c r="E19">
        <f t="shared" si="0"/>
        <v>7.3</v>
      </c>
      <c r="F19">
        <f t="shared" si="1"/>
        <v>44</v>
      </c>
      <c r="G19" s="36">
        <f t="shared" si="2"/>
        <v>6.1999999999999957</v>
      </c>
    </row>
    <row r="20" spans="1:7" x14ac:dyDescent="0.3">
      <c r="A20" s="34">
        <f t="shared" si="3"/>
        <v>6.2999999999999954</v>
      </c>
      <c r="B20" s="4">
        <f t="shared" si="4"/>
        <v>45</v>
      </c>
      <c r="C20" s="4">
        <v>7.5</v>
      </c>
      <c r="D20" s="37"/>
      <c r="E20">
        <f t="shared" si="0"/>
        <v>7.5</v>
      </c>
      <c r="F20">
        <f t="shared" si="1"/>
        <v>45</v>
      </c>
      <c r="G20" s="36">
        <f t="shared" si="2"/>
        <v>6.2999999999999954</v>
      </c>
    </row>
    <row r="21" spans="1:7" x14ac:dyDescent="0.3">
      <c r="A21" s="34">
        <f t="shared" si="3"/>
        <v>6.399999999999995</v>
      </c>
      <c r="B21" s="4">
        <f t="shared" si="4"/>
        <v>46</v>
      </c>
      <c r="C21" s="4">
        <v>7.6</v>
      </c>
      <c r="D21" s="37"/>
      <c r="E21">
        <f t="shared" si="0"/>
        <v>7.6</v>
      </c>
      <c r="F21">
        <f t="shared" si="1"/>
        <v>46</v>
      </c>
      <c r="G21" s="36">
        <f t="shared" si="2"/>
        <v>6.399999999999995</v>
      </c>
    </row>
    <row r="22" spans="1:7" ht="18" x14ac:dyDescent="0.35">
      <c r="A22" s="38">
        <f t="shared" si="3"/>
        <v>6.4999999999999947</v>
      </c>
      <c r="B22" s="39">
        <v>48</v>
      </c>
      <c r="C22" s="39">
        <v>7.8</v>
      </c>
      <c r="D22" s="40" t="s">
        <v>55</v>
      </c>
      <c r="E22">
        <f t="shared" si="0"/>
        <v>7.8</v>
      </c>
      <c r="F22">
        <f t="shared" si="1"/>
        <v>48</v>
      </c>
      <c r="G22" s="36">
        <f t="shared" si="2"/>
        <v>6.4999999999999947</v>
      </c>
    </row>
    <row r="23" spans="1:7" x14ac:dyDescent="0.3">
      <c r="A23" s="34">
        <f t="shared" si="3"/>
        <v>6.5999999999999943</v>
      </c>
      <c r="B23" s="4">
        <f t="shared" si="4"/>
        <v>49</v>
      </c>
      <c r="C23" s="4">
        <v>7.9</v>
      </c>
      <c r="D23" s="41"/>
      <c r="E23">
        <f t="shared" si="0"/>
        <v>7.9</v>
      </c>
      <c r="F23">
        <f t="shared" si="1"/>
        <v>49</v>
      </c>
      <c r="G23" s="36">
        <f t="shared" si="2"/>
        <v>6.5999999999999943</v>
      </c>
    </row>
    <row r="24" spans="1:7" x14ac:dyDescent="0.3">
      <c r="A24" s="34">
        <f t="shared" si="3"/>
        <v>6.699999999999994</v>
      </c>
      <c r="B24" s="4">
        <f t="shared" si="4"/>
        <v>50</v>
      </c>
      <c r="C24" s="4">
        <v>8.1</v>
      </c>
      <c r="D24" s="41"/>
      <c r="E24">
        <f t="shared" si="0"/>
        <v>8.1</v>
      </c>
      <c r="F24">
        <f t="shared" si="1"/>
        <v>50</v>
      </c>
      <c r="G24" s="36">
        <f t="shared" si="2"/>
        <v>6.699999999999994</v>
      </c>
    </row>
    <row r="25" spans="1:7" x14ac:dyDescent="0.3">
      <c r="A25" s="34">
        <f t="shared" si="3"/>
        <v>6.7999999999999936</v>
      </c>
      <c r="B25" s="4">
        <f t="shared" si="4"/>
        <v>51</v>
      </c>
      <c r="C25" s="4">
        <v>8.1999999999999993</v>
      </c>
      <c r="D25" s="41"/>
      <c r="E25">
        <f t="shared" si="0"/>
        <v>8.1999999999999993</v>
      </c>
      <c r="F25">
        <f t="shared" si="1"/>
        <v>51</v>
      </c>
      <c r="G25" s="36">
        <f t="shared" si="2"/>
        <v>6.7999999999999936</v>
      </c>
    </row>
    <row r="26" spans="1:7" x14ac:dyDescent="0.3">
      <c r="A26" s="4">
        <f t="shared" si="3"/>
        <v>6.8999999999999932</v>
      </c>
      <c r="B26" s="4">
        <f t="shared" si="4"/>
        <v>52</v>
      </c>
      <c r="C26" s="4">
        <v>8.4</v>
      </c>
      <c r="D26" s="41"/>
      <c r="E26">
        <f t="shared" si="0"/>
        <v>8.4</v>
      </c>
      <c r="F26">
        <f t="shared" si="1"/>
        <v>52</v>
      </c>
      <c r="G26" s="36">
        <f t="shared" si="2"/>
        <v>6.8999999999999932</v>
      </c>
    </row>
    <row r="27" spans="1:7" x14ac:dyDescent="0.3">
      <c r="A27" s="34">
        <f t="shared" si="3"/>
        <v>6.9999999999999929</v>
      </c>
      <c r="B27" s="4">
        <f t="shared" si="4"/>
        <v>53</v>
      </c>
      <c r="C27" s="4">
        <v>8.6</v>
      </c>
      <c r="D27" s="41"/>
      <c r="E27">
        <f t="shared" si="0"/>
        <v>8.6</v>
      </c>
      <c r="F27">
        <f t="shared" si="1"/>
        <v>53</v>
      </c>
      <c r="G27" s="36">
        <f t="shared" si="2"/>
        <v>6.9999999999999929</v>
      </c>
    </row>
    <row r="28" spans="1:7" x14ac:dyDescent="0.3">
      <c r="A28" s="34">
        <f t="shared" si="3"/>
        <v>7.0999999999999925</v>
      </c>
      <c r="B28" s="4">
        <f t="shared" si="4"/>
        <v>54</v>
      </c>
      <c r="C28" s="4">
        <v>8.6999999999999993</v>
      </c>
      <c r="D28" s="41"/>
      <c r="E28">
        <f t="shared" si="0"/>
        <v>8.6999999999999993</v>
      </c>
      <c r="F28">
        <f t="shared" si="1"/>
        <v>54</v>
      </c>
      <c r="G28" s="36">
        <f t="shared" si="2"/>
        <v>7.0999999999999925</v>
      </c>
    </row>
    <row r="29" spans="1:7" x14ac:dyDescent="0.3">
      <c r="A29" s="34">
        <f t="shared" si="3"/>
        <v>7.1999999999999922</v>
      </c>
      <c r="B29" s="4">
        <f t="shared" si="4"/>
        <v>55</v>
      </c>
      <c r="C29" s="4">
        <v>8.9</v>
      </c>
      <c r="D29" s="41"/>
      <c r="E29">
        <f t="shared" si="0"/>
        <v>8.9</v>
      </c>
      <c r="F29">
        <f t="shared" si="1"/>
        <v>55</v>
      </c>
      <c r="G29" s="36">
        <f t="shared" si="2"/>
        <v>7.1999999999999922</v>
      </c>
    </row>
    <row r="30" spans="1:7" x14ac:dyDescent="0.3">
      <c r="A30" s="34">
        <f t="shared" si="3"/>
        <v>7.2999999999999918</v>
      </c>
      <c r="B30" s="4">
        <f t="shared" si="4"/>
        <v>56</v>
      </c>
      <c r="C30" s="34">
        <v>9</v>
      </c>
      <c r="D30" s="41"/>
      <c r="E30">
        <f t="shared" si="0"/>
        <v>9</v>
      </c>
      <c r="F30">
        <f t="shared" si="1"/>
        <v>56</v>
      </c>
      <c r="G30" s="36">
        <f t="shared" si="2"/>
        <v>7.2999999999999918</v>
      </c>
    </row>
    <row r="31" spans="1:7" x14ac:dyDescent="0.3">
      <c r="A31" s="34">
        <f t="shared" si="3"/>
        <v>7.3999999999999915</v>
      </c>
      <c r="B31" s="4">
        <f t="shared" si="4"/>
        <v>57</v>
      </c>
      <c r="C31" s="4">
        <v>9.1999999999999993</v>
      </c>
      <c r="D31" s="41"/>
      <c r="E31">
        <f t="shared" si="0"/>
        <v>9.1999999999999993</v>
      </c>
      <c r="F31">
        <f t="shared" si="1"/>
        <v>57</v>
      </c>
      <c r="G31" s="36">
        <f t="shared" si="2"/>
        <v>7.3999999999999915</v>
      </c>
    </row>
    <row r="32" spans="1:7" x14ac:dyDescent="0.3">
      <c r="A32" s="34">
        <f t="shared" si="3"/>
        <v>7.4999999999999911</v>
      </c>
      <c r="B32" s="4">
        <f t="shared" si="4"/>
        <v>58</v>
      </c>
      <c r="C32" s="4">
        <v>9.1</v>
      </c>
      <c r="D32" s="41"/>
      <c r="E32">
        <f t="shared" si="0"/>
        <v>9.1</v>
      </c>
      <c r="F32">
        <f t="shared" si="1"/>
        <v>58</v>
      </c>
      <c r="G32" s="36">
        <f t="shared" si="2"/>
        <v>7.4999999999999911</v>
      </c>
    </row>
    <row r="33" spans="1:7" x14ac:dyDescent="0.3">
      <c r="A33" s="34">
        <f t="shared" si="3"/>
        <v>7.5999999999999908</v>
      </c>
      <c r="B33" s="4">
        <v>60</v>
      </c>
      <c r="C33" s="4">
        <v>9.5</v>
      </c>
      <c r="D33" s="41"/>
      <c r="E33">
        <f t="shared" si="0"/>
        <v>9.5</v>
      </c>
      <c r="F33">
        <f t="shared" si="1"/>
        <v>60</v>
      </c>
      <c r="G33" s="36">
        <f t="shared" si="2"/>
        <v>7.5999999999999908</v>
      </c>
    </row>
    <row r="34" spans="1:7" x14ac:dyDescent="0.3">
      <c r="A34" s="34">
        <f t="shared" si="3"/>
        <v>7.6999999999999904</v>
      </c>
      <c r="B34" s="4">
        <f t="shared" si="4"/>
        <v>61</v>
      </c>
      <c r="C34" s="4">
        <v>9.6999999999999993</v>
      </c>
      <c r="D34" s="41"/>
      <c r="E34">
        <f t="shared" si="0"/>
        <v>9.6999999999999993</v>
      </c>
      <c r="F34">
        <f t="shared" si="1"/>
        <v>61</v>
      </c>
      <c r="G34" s="36">
        <f t="shared" si="2"/>
        <v>7.6999999999999904</v>
      </c>
    </row>
    <row r="35" spans="1:7" x14ac:dyDescent="0.3">
      <c r="A35" s="34">
        <f t="shared" si="3"/>
        <v>7.7999999999999901</v>
      </c>
      <c r="B35" s="4">
        <f t="shared" si="4"/>
        <v>62</v>
      </c>
      <c r="C35" s="4">
        <v>9.8000000000000007</v>
      </c>
      <c r="D35" s="41"/>
      <c r="E35">
        <f t="shared" si="0"/>
        <v>9.8000000000000007</v>
      </c>
      <c r="F35">
        <f t="shared" si="1"/>
        <v>62</v>
      </c>
      <c r="G35" s="36">
        <f t="shared" si="2"/>
        <v>7.7999999999999901</v>
      </c>
    </row>
    <row r="36" spans="1:7" x14ac:dyDescent="0.3">
      <c r="A36" s="34">
        <f t="shared" si="3"/>
        <v>7.8999999999999897</v>
      </c>
      <c r="B36" s="4">
        <f t="shared" si="4"/>
        <v>63</v>
      </c>
      <c r="C36" s="34">
        <v>10</v>
      </c>
      <c r="D36" s="42"/>
      <c r="E36">
        <f t="shared" si="0"/>
        <v>10</v>
      </c>
      <c r="F36">
        <f t="shared" si="1"/>
        <v>63</v>
      </c>
      <c r="G36" s="36">
        <f t="shared" si="2"/>
        <v>7.8999999999999897</v>
      </c>
    </row>
    <row r="37" spans="1:7" x14ac:dyDescent="0.3">
      <c r="A37" s="34">
        <f t="shared" si="3"/>
        <v>7.9999999999999893</v>
      </c>
      <c r="B37" s="4">
        <f t="shared" si="4"/>
        <v>64</v>
      </c>
      <c r="C37" s="4">
        <v>10.199999999999999</v>
      </c>
      <c r="D37" s="42"/>
      <c r="E37">
        <f t="shared" si="0"/>
        <v>10.199999999999999</v>
      </c>
      <c r="F37">
        <f t="shared" si="1"/>
        <v>64</v>
      </c>
      <c r="G37" s="36">
        <f t="shared" si="2"/>
        <v>7.9999999999999893</v>
      </c>
    </row>
    <row r="38" spans="1:7" x14ac:dyDescent="0.3">
      <c r="A38" s="34">
        <f t="shared" si="3"/>
        <v>8.099999999999989</v>
      </c>
      <c r="B38" s="4">
        <f t="shared" si="4"/>
        <v>65</v>
      </c>
      <c r="C38" s="4">
        <v>10.3</v>
      </c>
      <c r="D38" s="42"/>
      <c r="E38">
        <f t="shared" si="0"/>
        <v>10.3</v>
      </c>
      <c r="F38">
        <f t="shared" si="1"/>
        <v>65</v>
      </c>
      <c r="G38" s="36">
        <f t="shared" si="2"/>
        <v>8.099999999999989</v>
      </c>
    </row>
    <row r="39" spans="1:7" x14ac:dyDescent="0.3">
      <c r="A39" s="34">
        <f t="shared" si="3"/>
        <v>8.1999999999999886</v>
      </c>
      <c r="B39" s="4">
        <f t="shared" si="4"/>
        <v>66</v>
      </c>
      <c r="C39" s="4">
        <v>10.5</v>
      </c>
      <c r="D39" s="42"/>
      <c r="E39">
        <f t="shared" si="0"/>
        <v>10.5</v>
      </c>
      <c r="F39">
        <f t="shared" si="1"/>
        <v>66</v>
      </c>
      <c r="G39" s="36">
        <f t="shared" si="2"/>
        <v>8.1999999999999886</v>
      </c>
    </row>
    <row r="40" spans="1:7" x14ac:dyDescent="0.3">
      <c r="A40" s="34">
        <f t="shared" si="3"/>
        <v>8.2999999999999883</v>
      </c>
      <c r="B40" s="4">
        <f t="shared" si="4"/>
        <v>67</v>
      </c>
      <c r="C40" s="4">
        <v>10.9</v>
      </c>
      <c r="D40" s="42"/>
      <c r="E40">
        <f t="shared" si="0"/>
        <v>10.9</v>
      </c>
      <c r="F40">
        <f t="shared" si="1"/>
        <v>67</v>
      </c>
      <c r="G40" s="36">
        <f t="shared" si="2"/>
        <v>8.2999999999999883</v>
      </c>
    </row>
    <row r="41" spans="1:7" x14ac:dyDescent="0.3">
      <c r="A41" s="34">
        <f t="shared" si="3"/>
        <v>8.3999999999999879</v>
      </c>
      <c r="B41" s="4">
        <f t="shared" si="4"/>
        <v>68</v>
      </c>
      <c r="C41" s="4">
        <v>10.8</v>
      </c>
      <c r="D41" s="42"/>
      <c r="E41">
        <f t="shared" si="0"/>
        <v>10.8</v>
      </c>
      <c r="F41">
        <f t="shared" si="1"/>
        <v>68</v>
      </c>
      <c r="G41" s="36">
        <f t="shared" si="2"/>
        <v>8.3999999999999879</v>
      </c>
    </row>
    <row r="42" spans="1:7" x14ac:dyDescent="0.3">
      <c r="A42" s="34">
        <f t="shared" si="3"/>
        <v>8.4999999999999876</v>
      </c>
      <c r="B42" s="4">
        <f t="shared" si="4"/>
        <v>69</v>
      </c>
      <c r="C42" s="34">
        <v>11</v>
      </c>
      <c r="D42" s="42"/>
      <c r="E42">
        <f t="shared" si="0"/>
        <v>11</v>
      </c>
      <c r="F42">
        <f t="shared" si="1"/>
        <v>69</v>
      </c>
      <c r="G42" s="36">
        <f t="shared" si="2"/>
        <v>8.4999999999999876</v>
      </c>
    </row>
    <row r="43" spans="1:7" x14ac:dyDescent="0.3">
      <c r="A43" s="34">
        <f t="shared" si="3"/>
        <v>8.5999999999999872</v>
      </c>
      <c r="B43" s="4">
        <f t="shared" si="4"/>
        <v>70</v>
      </c>
      <c r="C43" s="4">
        <v>11.1</v>
      </c>
      <c r="D43" s="42"/>
      <c r="E43">
        <f t="shared" si="0"/>
        <v>11.1</v>
      </c>
      <c r="F43">
        <f t="shared" si="1"/>
        <v>70</v>
      </c>
      <c r="G43" s="36">
        <f t="shared" si="2"/>
        <v>8.5999999999999872</v>
      </c>
    </row>
    <row r="44" spans="1:7" x14ac:dyDescent="0.3">
      <c r="A44" s="34">
        <f t="shared" si="3"/>
        <v>8.6999999999999869</v>
      </c>
      <c r="B44" s="4">
        <v>72</v>
      </c>
      <c r="C44" s="4">
        <v>11.3</v>
      </c>
      <c r="D44" s="42"/>
      <c r="E44">
        <f t="shared" si="0"/>
        <v>11.3</v>
      </c>
      <c r="F44">
        <f t="shared" si="1"/>
        <v>72</v>
      </c>
      <c r="G44" s="36">
        <f t="shared" si="2"/>
        <v>8.6999999999999869</v>
      </c>
    </row>
    <row r="45" spans="1:7" x14ac:dyDescent="0.3">
      <c r="A45" s="34">
        <f t="shared" si="3"/>
        <v>8.7999999999999865</v>
      </c>
      <c r="B45" s="4">
        <f t="shared" si="4"/>
        <v>73</v>
      </c>
      <c r="C45" s="4">
        <v>11.4</v>
      </c>
      <c r="D45" s="42"/>
      <c r="E45">
        <f t="shared" si="0"/>
        <v>11.4</v>
      </c>
      <c r="F45">
        <f t="shared" si="1"/>
        <v>73</v>
      </c>
      <c r="G45" s="36">
        <f t="shared" si="2"/>
        <v>8.7999999999999865</v>
      </c>
    </row>
    <row r="46" spans="1:7" x14ac:dyDescent="0.3">
      <c r="A46" s="34">
        <f t="shared" si="3"/>
        <v>8.8999999999999861</v>
      </c>
      <c r="B46" s="4">
        <f t="shared" si="4"/>
        <v>74</v>
      </c>
      <c r="C46" s="4">
        <v>11.6</v>
      </c>
      <c r="D46" s="42"/>
      <c r="E46">
        <f t="shared" si="0"/>
        <v>11.6</v>
      </c>
      <c r="F46">
        <f t="shared" si="1"/>
        <v>74</v>
      </c>
      <c r="G46" s="36">
        <f t="shared" si="2"/>
        <v>8.8999999999999861</v>
      </c>
    </row>
    <row r="47" spans="1:7" x14ac:dyDescent="0.3">
      <c r="A47" s="34">
        <f t="shared" si="3"/>
        <v>8.9999999999999858</v>
      </c>
      <c r="B47" s="4">
        <f t="shared" si="4"/>
        <v>75</v>
      </c>
      <c r="C47" s="4">
        <v>11.8</v>
      </c>
      <c r="D47" s="42"/>
      <c r="E47">
        <f t="shared" si="0"/>
        <v>11.8</v>
      </c>
      <c r="F47">
        <f t="shared" si="1"/>
        <v>75</v>
      </c>
      <c r="G47" s="36">
        <f t="shared" si="2"/>
        <v>8.9999999999999858</v>
      </c>
    </row>
    <row r="48" spans="1:7" x14ac:dyDescent="0.3">
      <c r="A48" s="34">
        <f t="shared" si="3"/>
        <v>9.0999999999999854</v>
      </c>
      <c r="B48" s="4">
        <f t="shared" si="4"/>
        <v>76</v>
      </c>
      <c r="C48" s="4">
        <v>11.9</v>
      </c>
      <c r="D48" s="42"/>
      <c r="E48">
        <f t="shared" si="0"/>
        <v>11.9</v>
      </c>
      <c r="F48">
        <f t="shared" si="1"/>
        <v>76</v>
      </c>
      <c r="G48" s="36">
        <f t="shared" si="2"/>
        <v>9.0999999999999854</v>
      </c>
    </row>
    <row r="49" spans="1:7" x14ac:dyDescent="0.3">
      <c r="A49" s="34">
        <f t="shared" si="3"/>
        <v>9.1999999999999851</v>
      </c>
      <c r="B49" s="4">
        <f t="shared" si="4"/>
        <v>77</v>
      </c>
      <c r="C49" s="4">
        <v>12.1</v>
      </c>
      <c r="D49" s="42"/>
      <c r="E49">
        <f t="shared" si="0"/>
        <v>12.1</v>
      </c>
      <c r="F49">
        <f t="shared" si="1"/>
        <v>77</v>
      </c>
      <c r="G49" s="36">
        <f t="shared" si="2"/>
        <v>9.1999999999999851</v>
      </c>
    </row>
    <row r="50" spans="1:7" x14ac:dyDescent="0.3">
      <c r="A50" s="34">
        <f t="shared" si="3"/>
        <v>9.2999999999999847</v>
      </c>
      <c r="B50" s="4">
        <f t="shared" si="4"/>
        <v>78</v>
      </c>
      <c r="C50" s="4">
        <v>12.2</v>
      </c>
      <c r="D50" s="42"/>
      <c r="E50">
        <f t="shared" si="0"/>
        <v>12.2</v>
      </c>
      <c r="F50">
        <f t="shared" si="1"/>
        <v>78</v>
      </c>
      <c r="G50" s="36">
        <f t="shared" si="2"/>
        <v>9.2999999999999847</v>
      </c>
    </row>
    <row r="51" spans="1:7" x14ac:dyDescent="0.3">
      <c r="A51" s="34">
        <f t="shared" si="3"/>
        <v>9.3999999999999844</v>
      </c>
      <c r="B51" s="4">
        <f t="shared" si="4"/>
        <v>79</v>
      </c>
      <c r="C51" s="4">
        <v>12.4</v>
      </c>
      <c r="D51" s="42"/>
      <c r="E51">
        <f t="shared" si="0"/>
        <v>12.4</v>
      </c>
      <c r="F51">
        <f t="shared" si="1"/>
        <v>79</v>
      </c>
      <c r="G51" s="36">
        <f t="shared" si="2"/>
        <v>9.3999999999999844</v>
      </c>
    </row>
    <row r="52" spans="1:7" x14ac:dyDescent="0.3">
      <c r="A52" s="34">
        <f t="shared" si="3"/>
        <v>9.499999999999984</v>
      </c>
      <c r="B52" s="4">
        <f t="shared" si="4"/>
        <v>80</v>
      </c>
      <c r="C52" s="4">
        <v>12.6</v>
      </c>
      <c r="D52" s="42"/>
      <c r="E52">
        <f t="shared" si="0"/>
        <v>12.6</v>
      </c>
      <c r="F52">
        <f t="shared" si="1"/>
        <v>80</v>
      </c>
      <c r="G52" s="36">
        <f t="shared" si="2"/>
        <v>9.499999999999984</v>
      </c>
    </row>
    <row r="53" spans="1:7" x14ac:dyDescent="0.3">
      <c r="A53" s="34">
        <f t="shared" si="3"/>
        <v>9.5999999999999837</v>
      </c>
      <c r="B53" s="4">
        <f t="shared" si="4"/>
        <v>81</v>
      </c>
      <c r="C53" s="4">
        <v>12.7</v>
      </c>
      <c r="D53" s="42"/>
      <c r="E53">
        <f t="shared" si="0"/>
        <v>12.7</v>
      </c>
      <c r="F53">
        <f t="shared" si="1"/>
        <v>81</v>
      </c>
      <c r="G53" s="36">
        <f t="shared" si="2"/>
        <v>9.5999999999999837</v>
      </c>
    </row>
    <row r="54" spans="1:7" x14ac:dyDescent="0.3">
      <c r="A54" s="34">
        <f t="shared" si="3"/>
        <v>9.6999999999999833</v>
      </c>
      <c r="B54" s="4">
        <v>83</v>
      </c>
      <c r="C54" s="4">
        <v>12.9</v>
      </c>
      <c r="D54" s="42"/>
      <c r="E54">
        <f t="shared" si="0"/>
        <v>12.9</v>
      </c>
      <c r="F54">
        <f t="shared" si="1"/>
        <v>83</v>
      </c>
      <c r="G54" s="36">
        <f t="shared" si="2"/>
        <v>9.6999999999999833</v>
      </c>
    </row>
    <row r="55" spans="1:7" x14ac:dyDescent="0.3">
      <c r="A55" s="34">
        <f t="shared" si="3"/>
        <v>9.7999999999999829</v>
      </c>
      <c r="B55" s="4">
        <f t="shared" si="4"/>
        <v>84</v>
      </c>
      <c r="C55" s="34">
        <v>13</v>
      </c>
      <c r="D55" s="42"/>
      <c r="E55">
        <f t="shared" si="0"/>
        <v>13</v>
      </c>
      <c r="F55">
        <f t="shared" si="1"/>
        <v>84</v>
      </c>
      <c r="G55" s="36">
        <f t="shared" si="2"/>
        <v>9.7999999999999829</v>
      </c>
    </row>
    <row r="56" spans="1:7" x14ac:dyDescent="0.3">
      <c r="A56" s="34">
        <f t="shared" si="3"/>
        <v>9.8999999999999826</v>
      </c>
      <c r="B56" s="4">
        <f t="shared" si="4"/>
        <v>85</v>
      </c>
      <c r="C56" s="4">
        <v>13.2</v>
      </c>
      <c r="D56" s="42"/>
      <c r="E56">
        <f t="shared" si="0"/>
        <v>13.2</v>
      </c>
      <c r="F56">
        <f t="shared" si="1"/>
        <v>85</v>
      </c>
      <c r="G56" s="36">
        <f t="shared" si="2"/>
        <v>9.8999999999999826</v>
      </c>
    </row>
    <row r="57" spans="1:7" x14ac:dyDescent="0.3">
      <c r="A57" s="34">
        <f t="shared" si="3"/>
        <v>9.9999999999999822</v>
      </c>
      <c r="B57" s="4">
        <f t="shared" si="4"/>
        <v>86</v>
      </c>
      <c r="C57" s="4">
        <v>13.4</v>
      </c>
      <c r="D57" s="42"/>
      <c r="E57">
        <f t="shared" si="0"/>
        <v>13.4</v>
      </c>
      <c r="F57">
        <f t="shared" si="1"/>
        <v>86</v>
      </c>
      <c r="G57" s="36">
        <f t="shared" si="2"/>
        <v>9.9999999999999822</v>
      </c>
    </row>
    <row r="58" spans="1:7" x14ac:dyDescent="0.3">
      <c r="A58" s="34">
        <v>10.5</v>
      </c>
      <c r="B58" s="4">
        <v>91</v>
      </c>
      <c r="C58" s="4">
        <v>14.1</v>
      </c>
      <c r="D58" s="42"/>
      <c r="E58">
        <f t="shared" si="0"/>
        <v>14.1</v>
      </c>
      <c r="F58">
        <f t="shared" si="1"/>
        <v>91</v>
      </c>
      <c r="G58" s="36">
        <f t="shared" si="2"/>
        <v>10.5</v>
      </c>
    </row>
    <row r="59" spans="1:7" x14ac:dyDescent="0.3">
      <c r="A59" s="34">
        <v>11</v>
      </c>
      <c r="B59" s="4">
        <v>97</v>
      </c>
      <c r="C59" s="4">
        <v>14.9</v>
      </c>
      <c r="D59" s="42"/>
      <c r="E59">
        <f t="shared" si="0"/>
        <v>14.9</v>
      </c>
      <c r="F59">
        <f t="shared" si="1"/>
        <v>97</v>
      </c>
      <c r="G59" s="36">
        <f t="shared" si="2"/>
        <v>11</v>
      </c>
    </row>
    <row r="60" spans="1:7" x14ac:dyDescent="0.3">
      <c r="A60" s="34">
        <v>11.5</v>
      </c>
      <c r="B60" s="4">
        <v>102</v>
      </c>
      <c r="C60" s="4">
        <v>15.7</v>
      </c>
      <c r="D60" s="42"/>
      <c r="E60">
        <f t="shared" si="0"/>
        <v>15.7</v>
      </c>
      <c r="F60">
        <f t="shared" si="1"/>
        <v>102</v>
      </c>
      <c r="G60" s="36">
        <f t="shared" si="2"/>
        <v>11.5</v>
      </c>
    </row>
    <row r="61" spans="1:7" x14ac:dyDescent="0.3">
      <c r="A61" s="34">
        <v>12</v>
      </c>
      <c r="B61" s="4">
        <v>108</v>
      </c>
      <c r="C61" s="4">
        <v>16.8</v>
      </c>
      <c r="D61" s="42"/>
      <c r="E61">
        <f t="shared" si="0"/>
        <v>16.8</v>
      </c>
      <c r="F61">
        <f t="shared" si="1"/>
        <v>108</v>
      </c>
      <c r="G61" s="36">
        <f t="shared" si="2"/>
        <v>12</v>
      </c>
    </row>
    <row r="62" spans="1:7" x14ac:dyDescent="0.3">
      <c r="A62" s="34">
        <v>12.5</v>
      </c>
      <c r="B62" s="4">
        <v>113</v>
      </c>
      <c r="C62" s="4">
        <v>17.3</v>
      </c>
      <c r="D62" s="42"/>
      <c r="E62">
        <f t="shared" si="0"/>
        <v>17.3</v>
      </c>
      <c r="F62">
        <f t="shared" si="1"/>
        <v>113</v>
      </c>
      <c r="G62" s="36">
        <f t="shared" si="2"/>
        <v>12.5</v>
      </c>
    </row>
    <row r="63" spans="1:7" x14ac:dyDescent="0.3">
      <c r="A63" s="34">
        <v>13</v>
      </c>
      <c r="B63" s="4">
        <v>119</v>
      </c>
      <c r="C63" s="4">
        <v>18.100000000000001</v>
      </c>
      <c r="D63" s="42"/>
      <c r="E63">
        <f t="shared" si="0"/>
        <v>18.100000000000001</v>
      </c>
      <c r="F63">
        <f t="shared" si="1"/>
        <v>119</v>
      </c>
      <c r="G63" s="36">
        <f t="shared" si="2"/>
        <v>13</v>
      </c>
    </row>
    <row r="64" spans="1:7" x14ac:dyDescent="0.3">
      <c r="A64" s="34">
        <v>13.5</v>
      </c>
      <c r="B64" s="4">
        <v>124</v>
      </c>
      <c r="C64" s="4">
        <v>18.899999999999999</v>
      </c>
      <c r="D64" s="42"/>
      <c r="E64">
        <f t="shared" si="0"/>
        <v>18.899999999999999</v>
      </c>
      <c r="F64">
        <f t="shared" si="1"/>
        <v>124</v>
      </c>
      <c r="G64" s="36">
        <f t="shared" si="2"/>
        <v>13.5</v>
      </c>
    </row>
    <row r="65" spans="1:8" x14ac:dyDescent="0.3">
      <c r="A65" s="34">
        <v>14</v>
      </c>
      <c r="B65" s="4">
        <v>130</v>
      </c>
      <c r="C65" s="4">
        <v>19.7</v>
      </c>
      <c r="D65" s="42"/>
      <c r="E65">
        <f t="shared" si="0"/>
        <v>19.7</v>
      </c>
      <c r="F65">
        <f t="shared" si="1"/>
        <v>130</v>
      </c>
      <c r="G65" s="36">
        <f t="shared" si="2"/>
        <v>14</v>
      </c>
    </row>
    <row r="66" spans="1:8" x14ac:dyDescent="0.3">
      <c r="A66" s="34">
        <v>14.5</v>
      </c>
      <c r="B66" s="4">
        <v>135</v>
      </c>
      <c r="C66" s="4">
        <v>20.5</v>
      </c>
      <c r="D66" s="42"/>
      <c r="E66">
        <f t="shared" si="0"/>
        <v>20.5</v>
      </c>
      <c r="F66">
        <f t="shared" si="1"/>
        <v>135</v>
      </c>
      <c r="G66" s="36">
        <f t="shared" si="2"/>
        <v>14.5</v>
      </c>
    </row>
    <row r="67" spans="1:8" x14ac:dyDescent="0.3">
      <c r="A67" s="34">
        <v>15</v>
      </c>
      <c r="B67" s="4">
        <v>140</v>
      </c>
      <c r="C67" s="4">
        <v>21.3</v>
      </c>
      <c r="D67" s="42"/>
      <c r="E67">
        <f t="shared" si="0"/>
        <v>21.3</v>
      </c>
      <c r="F67">
        <f t="shared" si="1"/>
        <v>140</v>
      </c>
      <c r="G67" s="36">
        <f t="shared" si="2"/>
        <v>15</v>
      </c>
    </row>
    <row r="68" spans="1:8" x14ac:dyDescent="0.3">
      <c r="G68" s="36"/>
      <c r="H68" s="140" t="s">
        <v>53</v>
      </c>
    </row>
    <row r="69" spans="1:8" x14ac:dyDescent="0.3">
      <c r="A69" t="s">
        <v>56</v>
      </c>
      <c r="G69" s="36"/>
    </row>
    <row r="70" spans="1:8" x14ac:dyDescent="0.3">
      <c r="A70" s="43" t="s">
        <v>57</v>
      </c>
      <c r="B70" s="18"/>
      <c r="C70" s="18"/>
      <c r="D70" s="44"/>
      <c r="G70" s="36"/>
    </row>
    <row r="71" spans="1:8" x14ac:dyDescent="0.3">
      <c r="A71" s="45">
        <v>48</v>
      </c>
      <c r="B71" s="46" t="s">
        <v>58</v>
      </c>
      <c r="C71" s="22">
        <f>A71*0.145+0.8285</f>
        <v>7.7884999999999991</v>
      </c>
      <c r="D71" s="47" t="s">
        <v>55</v>
      </c>
      <c r="G71" s="36"/>
    </row>
    <row r="72" spans="1:8" x14ac:dyDescent="0.3">
      <c r="A72" s="3" t="s">
        <v>59</v>
      </c>
      <c r="C72" s="48" t="s">
        <v>60</v>
      </c>
      <c r="D72" s="32"/>
      <c r="G72" s="36"/>
    </row>
    <row r="73" spans="1:8" x14ac:dyDescent="0.3">
      <c r="A73" s="3" t="s">
        <v>61</v>
      </c>
      <c r="C73" s="48" t="s">
        <v>60</v>
      </c>
      <c r="D73" s="32"/>
      <c r="G73" s="36"/>
    </row>
    <row r="74" spans="1:8" x14ac:dyDescent="0.3">
      <c r="A74" s="3"/>
      <c r="B74" s="22">
        <v>7.8</v>
      </c>
      <c r="C74" s="49" t="s">
        <v>62</v>
      </c>
      <c r="D74" s="32"/>
      <c r="G74" s="36"/>
    </row>
    <row r="75" spans="1:8" x14ac:dyDescent="0.3">
      <c r="A75" s="51"/>
      <c r="B75" s="21"/>
      <c r="C75" s="21"/>
      <c r="D75" s="50"/>
      <c r="G75" s="36"/>
    </row>
  </sheetData>
  <sheetProtection sheet="1" objects="1" scenarios="1"/>
  <mergeCells count="1">
    <mergeCell ref="E5:G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&amp;L&amp;F&amp;C&amp;D&amp;R&amp;A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Egne TAL</vt:lpstr>
      <vt:lpstr>Info</vt:lpstr>
      <vt:lpstr>Omregn</vt:lpstr>
      <vt:lpstr>værdier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cp:lastPrinted>2020-03-29T09:56:25Z</cp:lastPrinted>
  <dcterms:created xsi:type="dcterms:W3CDTF">2020-03-28T15:27:04Z</dcterms:created>
  <dcterms:modified xsi:type="dcterms:W3CDTF">2020-03-29T09:56:32Z</dcterms:modified>
</cp:coreProperties>
</file>