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/>
  <xr:revisionPtr revIDLastSave="0" documentId="13_ncr:1_{C1602CE4-E057-4A13-B80D-A069169A92D9}" xr6:coauthVersionLast="45" xr6:coauthVersionMax="45" xr10:uidLastSave="{00000000-0000-0000-0000-000000000000}"/>
  <bookViews>
    <workbookView showSheetTabs="0" xWindow="-28920" yWindow="-45" windowWidth="29040" windowHeight="15840" xr2:uid="{00000000-000D-0000-FFFF-FFFF00000000}"/>
  </bookViews>
  <sheets>
    <sheet name="  " sheetId="1" r:id="rId1"/>
    <sheet name=" " sheetId="2" state="veryHidden" r:id="rId2"/>
  </sheets>
  <externalReferences>
    <externalReference r:id="rId3"/>
  </externalReferences>
  <definedNames>
    <definedName name="Måneder" localSheetId="0">' '!$F$2:$F$13</definedName>
    <definedName name="Print_Area" localSheetId="0">'  '!$B$5:$AK$92</definedName>
    <definedName name="Aarogmaaned" localSheetId="0">'  '!$B$6:$AK$6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4" i="1" l="1"/>
  <c r="B7" i="1" l="1"/>
  <c r="C9" i="1"/>
  <c r="B33" i="2"/>
  <c r="B9" i="1" l="1"/>
  <c r="G9" i="1" s="1"/>
  <c r="C10" i="1"/>
  <c r="F9" i="1"/>
  <c r="B35" i="2"/>
  <c r="A26" i="2"/>
  <c r="A27" i="2" s="1"/>
  <c r="A16" i="2"/>
  <c r="A25" i="2"/>
  <c r="A28" i="2"/>
  <c r="A11" i="2"/>
  <c r="B36" i="2"/>
  <c r="A14" i="2"/>
  <c r="B39" i="2"/>
  <c r="B41" i="2" s="1"/>
  <c r="B43" i="2" s="1"/>
  <c r="B34" i="2"/>
  <c r="A12" i="2"/>
  <c r="A13" i="2" s="1"/>
  <c r="A2" i="2"/>
  <c r="L3" i="1"/>
  <c r="F10" i="1" l="1"/>
  <c r="B10" i="1"/>
  <c r="G10" i="1" s="1"/>
  <c r="C11" i="1"/>
  <c r="B40" i="2"/>
  <c r="B42" i="2" s="1"/>
  <c r="B37" i="2" s="1"/>
  <c r="L4" i="1"/>
  <c r="I9" i="1" s="1"/>
  <c r="I10" i="1" l="1"/>
  <c r="H9" i="1"/>
  <c r="M9" i="1" s="1"/>
  <c r="L9" i="1"/>
  <c r="C12" i="1"/>
  <c r="B11" i="1"/>
  <c r="F11" i="1"/>
  <c r="B38" i="2"/>
  <c r="A5" i="2" s="1"/>
  <c r="A6" i="2" s="1"/>
  <c r="R4" i="1"/>
  <c r="X4" i="1" s="1"/>
  <c r="R3" i="1"/>
  <c r="H7" i="1"/>
  <c r="O9" i="1" l="1"/>
  <c r="N9" i="1" s="1"/>
  <c r="S9" i="1" s="1"/>
  <c r="H10" i="1"/>
  <c r="M10" i="1" s="1"/>
  <c r="I11" i="1"/>
  <c r="L10" i="1"/>
  <c r="C13" i="1"/>
  <c r="B12" i="1"/>
  <c r="G12" i="1" s="1"/>
  <c r="A3" i="2"/>
  <c r="A7" i="2"/>
  <c r="A8" i="2" s="1"/>
  <c r="A9" i="2" s="1"/>
  <c r="A10" i="2" s="1"/>
  <c r="A4" i="2"/>
  <c r="A19" i="2"/>
  <c r="N7" i="1"/>
  <c r="X3" i="1"/>
  <c r="U9" i="1" s="1"/>
  <c r="T7" i="1"/>
  <c r="AD4" i="1"/>
  <c r="O10" i="1" l="1"/>
  <c r="B13" i="1"/>
  <c r="G13" i="1" s="1"/>
  <c r="F13" i="1"/>
  <c r="C14" i="1"/>
  <c r="N10" i="1"/>
  <c r="S10" i="1" s="1"/>
  <c r="O11" i="1"/>
  <c r="R10" i="1"/>
  <c r="L11" i="1"/>
  <c r="H11" i="1"/>
  <c r="M11" i="1" s="1"/>
  <c r="I12" i="1"/>
  <c r="T9" i="1"/>
  <c r="Y9" i="1" s="1"/>
  <c r="U10" i="1"/>
  <c r="A18" i="2"/>
  <c r="A21" i="2"/>
  <c r="A22" i="2" s="1"/>
  <c r="A23" i="2" s="1"/>
  <c r="A24" i="2" s="1"/>
  <c r="A20" i="2"/>
  <c r="A17" i="2"/>
  <c r="AD3" i="1"/>
  <c r="AA9" i="1" s="1"/>
  <c r="Z7" i="1"/>
  <c r="AJ4" i="1"/>
  <c r="F54" i="1" s="1"/>
  <c r="N11" i="1" l="1"/>
  <c r="O12" i="1"/>
  <c r="AD9" i="1"/>
  <c r="Z9" i="1"/>
  <c r="AE9" i="1" s="1"/>
  <c r="AA10" i="1"/>
  <c r="T10" i="1"/>
  <c r="Y10" i="1" s="1"/>
  <c r="U11" i="1"/>
  <c r="F14" i="1"/>
  <c r="C15" i="1"/>
  <c r="B14" i="1"/>
  <c r="I13" i="1"/>
  <c r="L12" i="1"/>
  <c r="H12" i="1"/>
  <c r="M12" i="1" s="1"/>
  <c r="AJ3" i="1"/>
  <c r="AG9" i="1" s="1"/>
  <c r="AF7" i="1"/>
  <c r="T11" i="1" l="1"/>
  <c r="Y11" i="1" s="1"/>
  <c r="U12" i="1"/>
  <c r="C16" i="1"/>
  <c r="B15" i="1"/>
  <c r="G15" i="1" s="1"/>
  <c r="F15" i="1"/>
  <c r="Z10" i="1"/>
  <c r="AA11" i="1"/>
  <c r="AD10" i="1"/>
  <c r="I14" i="1"/>
  <c r="L13" i="1"/>
  <c r="H13" i="1"/>
  <c r="M13" i="1" s="1"/>
  <c r="AF9" i="1"/>
  <c r="AK9" i="1" s="1"/>
  <c r="AG10" i="1"/>
  <c r="R12" i="1"/>
  <c r="O13" i="1"/>
  <c r="N12" i="1"/>
  <c r="S12" i="1" s="1"/>
  <c r="F41" i="1"/>
  <c r="C60" i="1" s="1"/>
  <c r="L54" i="1"/>
  <c r="B58" i="1"/>
  <c r="AF10" i="1" l="1"/>
  <c r="AK10" i="1" s="1"/>
  <c r="AG11" i="1"/>
  <c r="C61" i="1"/>
  <c r="B60" i="1"/>
  <c r="G60" i="1" s="1"/>
  <c r="F16" i="1"/>
  <c r="B16" i="1"/>
  <c r="G16" i="1" s="1"/>
  <c r="C17" i="1"/>
  <c r="T12" i="1"/>
  <c r="U13" i="1"/>
  <c r="AD11" i="1"/>
  <c r="Z11" i="1"/>
  <c r="AE11" i="1" s="1"/>
  <c r="AA12" i="1"/>
  <c r="I15" i="1"/>
  <c r="L14" i="1"/>
  <c r="H14" i="1"/>
  <c r="M14" i="1" s="1"/>
  <c r="R13" i="1"/>
  <c r="O14" i="1"/>
  <c r="N13" i="1"/>
  <c r="S13" i="1" s="1"/>
  <c r="L41" i="1"/>
  <c r="I60" i="1" s="1"/>
  <c r="H58" i="1"/>
  <c r="R54" i="1"/>
  <c r="AA13" i="1" l="1"/>
  <c r="Z12" i="1"/>
  <c r="AE12" i="1" s="1"/>
  <c r="AD12" i="1"/>
  <c r="I61" i="1"/>
  <c r="H60" i="1"/>
  <c r="L60" i="1"/>
  <c r="I16" i="1"/>
  <c r="H15" i="1"/>
  <c r="O15" i="1"/>
  <c r="N14" i="1"/>
  <c r="S14" i="1" s="1"/>
  <c r="U14" i="1"/>
  <c r="T13" i="1"/>
  <c r="Y13" i="1" s="1"/>
  <c r="C62" i="1"/>
  <c r="B61" i="1"/>
  <c r="G61" i="1" s="1"/>
  <c r="C18" i="1"/>
  <c r="F17" i="1"/>
  <c r="B17" i="1"/>
  <c r="G17" i="1" s="1"/>
  <c r="AG12" i="1"/>
  <c r="AJ11" i="1"/>
  <c r="AF11" i="1"/>
  <c r="AK11" i="1" s="1"/>
  <c r="R41" i="1"/>
  <c r="N58" i="1"/>
  <c r="X54" i="1"/>
  <c r="C63" i="1" l="1"/>
  <c r="B62" i="1"/>
  <c r="G62" i="1" s="1"/>
  <c r="H16" i="1"/>
  <c r="M16" i="1" s="1"/>
  <c r="I17" i="1"/>
  <c r="H61" i="1"/>
  <c r="M61" i="1" s="1"/>
  <c r="L61" i="1"/>
  <c r="I62" i="1"/>
  <c r="AJ12" i="1"/>
  <c r="AG13" i="1"/>
  <c r="AF12" i="1"/>
  <c r="AK12" i="1" s="1"/>
  <c r="U15" i="1"/>
  <c r="T14" i="1"/>
  <c r="Y14" i="1" s="1"/>
  <c r="X41" i="1"/>
  <c r="U60" i="1" s="1"/>
  <c r="O60" i="1"/>
  <c r="C19" i="1"/>
  <c r="F18" i="1"/>
  <c r="B18" i="1"/>
  <c r="R15" i="1"/>
  <c r="O16" i="1"/>
  <c r="N15" i="1"/>
  <c r="S15" i="1" s="1"/>
  <c r="AA14" i="1"/>
  <c r="Z13" i="1"/>
  <c r="AE13" i="1" s="1"/>
  <c r="AD13" i="1"/>
  <c r="T58" i="1"/>
  <c r="AD54" i="1"/>
  <c r="AD41" i="1" l="1"/>
  <c r="AA60" i="1" s="1"/>
  <c r="N60" i="1"/>
  <c r="S60" i="1" s="1"/>
  <c r="O61" i="1"/>
  <c r="R60" i="1"/>
  <c r="L62" i="1"/>
  <c r="H62" i="1"/>
  <c r="M62" i="1" s="1"/>
  <c r="I63" i="1"/>
  <c r="C64" i="1"/>
  <c r="B63" i="1"/>
  <c r="AD14" i="1"/>
  <c r="Z14" i="1"/>
  <c r="AE14" i="1" s="1"/>
  <c r="AA15" i="1"/>
  <c r="T60" i="1"/>
  <c r="Y60" i="1" s="1"/>
  <c r="X60" i="1"/>
  <c r="U61" i="1"/>
  <c r="R16" i="1"/>
  <c r="N16" i="1"/>
  <c r="S16" i="1" s="1"/>
  <c r="O17" i="1"/>
  <c r="U16" i="1"/>
  <c r="T15" i="1"/>
  <c r="Y15" i="1" s="1"/>
  <c r="Z60" i="1"/>
  <c r="AE60" i="1" s="1"/>
  <c r="AA61" i="1"/>
  <c r="AD60" i="1"/>
  <c r="I18" i="1"/>
  <c r="H17" i="1"/>
  <c r="M17" i="1" s="1"/>
  <c r="AJ13" i="1"/>
  <c r="AF13" i="1"/>
  <c r="AK13" i="1" s="1"/>
  <c r="AG14" i="1"/>
  <c r="B19" i="1"/>
  <c r="G19" i="1" s="1"/>
  <c r="C20" i="1"/>
  <c r="F19" i="1"/>
  <c r="AJ41" i="1"/>
  <c r="AJ54" i="1"/>
  <c r="Z58" i="1"/>
  <c r="AG60" i="1" l="1"/>
  <c r="B64" i="1"/>
  <c r="G64" i="1" s="1"/>
  <c r="C65" i="1"/>
  <c r="AA62" i="1"/>
  <c r="Z61" i="1"/>
  <c r="AE61" i="1" s="1"/>
  <c r="AD61" i="1"/>
  <c r="T61" i="1"/>
  <c r="Y61" i="1" s="1"/>
  <c r="U62" i="1"/>
  <c r="X61" i="1"/>
  <c r="I19" i="1"/>
  <c r="H18" i="1"/>
  <c r="M18" i="1" s="1"/>
  <c r="C21" i="1"/>
  <c r="B20" i="1"/>
  <c r="G20" i="1" s="1"/>
  <c r="F20" i="1"/>
  <c r="AF14" i="1"/>
  <c r="AG15" i="1"/>
  <c r="AJ14" i="1"/>
  <c r="L63" i="1"/>
  <c r="I64" i="1"/>
  <c r="H63" i="1"/>
  <c r="M63" i="1" s="1"/>
  <c r="AA16" i="1"/>
  <c r="AD15" i="1"/>
  <c r="Z15" i="1"/>
  <c r="AE15" i="1" s="1"/>
  <c r="AF60" i="1"/>
  <c r="AK60" i="1" s="1"/>
  <c r="AG61" i="1"/>
  <c r="AJ60" i="1"/>
  <c r="U17" i="1"/>
  <c r="T16" i="1"/>
  <c r="Y16" i="1" s="1"/>
  <c r="R17" i="1"/>
  <c r="O18" i="1"/>
  <c r="N17" i="1"/>
  <c r="S17" i="1" s="1"/>
  <c r="R61" i="1"/>
  <c r="O62" i="1"/>
  <c r="N61" i="1"/>
  <c r="S61" i="1" s="1"/>
  <c r="AF58" i="1"/>
  <c r="AG16" i="1" l="1"/>
  <c r="AF15" i="1"/>
  <c r="AK15" i="1" s="1"/>
  <c r="AJ15" i="1"/>
  <c r="T62" i="1"/>
  <c r="U63" i="1"/>
  <c r="X62" i="1"/>
  <c r="R18" i="1"/>
  <c r="O19" i="1"/>
  <c r="N18" i="1"/>
  <c r="Z16" i="1"/>
  <c r="AE16" i="1" s="1"/>
  <c r="AA17" i="1"/>
  <c r="U18" i="1"/>
  <c r="T17" i="1"/>
  <c r="Y17" i="1" s="1"/>
  <c r="F21" i="1"/>
  <c r="C22" i="1"/>
  <c r="B21" i="1"/>
  <c r="G21" i="1" s="1"/>
  <c r="AA63" i="1"/>
  <c r="Z62" i="1"/>
  <c r="AE62" i="1" s="1"/>
  <c r="AD62" i="1"/>
  <c r="H64" i="1"/>
  <c r="M64" i="1" s="1"/>
  <c r="I65" i="1"/>
  <c r="C66" i="1"/>
  <c r="B65" i="1"/>
  <c r="G65" i="1" s="1"/>
  <c r="R62" i="1"/>
  <c r="N62" i="1"/>
  <c r="S62" i="1" s="1"/>
  <c r="O63" i="1"/>
  <c r="I20" i="1"/>
  <c r="H19" i="1"/>
  <c r="M19" i="1" s="1"/>
  <c r="AJ61" i="1"/>
  <c r="AF61" i="1"/>
  <c r="AK61" i="1" s="1"/>
  <c r="AG62" i="1"/>
  <c r="Z55" i="1"/>
  <c r="L65" i="1" l="1"/>
  <c r="I66" i="1"/>
  <c r="H65" i="1"/>
  <c r="M65" i="1" s="1"/>
  <c r="N19" i="1"/>
  <c r="S19" i="1" s="1"/>
  <c r="O20" i="1"/>
  <c r="R19" i="1"/>
  <c r="N63" i="1"/>
  <c r="S63" i="1" s="1"/>
  <c r="R63" i="1"/>
  <c r="O64" i="1"/>
  <c r="U19" i="1"/>
  <c r="T18" i="1"/>
  <c r="Y18" i="1" s="1"/>
  <c r="X63" i="1"/>
  <c r="U64" i="1"/>
  <c r="T63" i="1"/>
  <c r="Y63" i="1" s="1"/>
  <c r="B22" i="1"/>
  <c r="G22" i="1" s="1"/>
  <c r="C23" i="1"/>
  <c r="F22" i="1"/>
  <c r="AA18" i="1"/>
  <c r="AD17" i="1"/>
  <c r="Z17" i="1"/>
  <c r="AJ62" i="1"/>
  <c r="AG63" i="1"/>
  <c r="AF62" i="1"/>
  <c r="AK62" i="1" s="1"/>
  <c r="Z63" i="1"/>
  <c r="AE63" i="1" s="1"/>
  <c r="AA64" i="1"/>
  <c r="AD63" i="1"/>
  <c r="H20" i="1"/>
  <c r="M20" i="1" s="1"/>
  <c r="I21" i="1"/>
  <c r="C67" i="1"/>
  <c r="B66" i="1"/>
  <c r="G66" i="1" s="1"/>
  <c r="AG17" i="1"/>
  <c r="AJ16" i="1"/>
  <c r="AF16" i="1"/>
  <c r="AJ63" i="1" l="1"/>
  <c r="AF63" i="1"/>
  <c r="AK63" i="1" s="1"/>
  <c r="AG64" i="1"/>
  <c r="B67" i="1"/>
  <c r="G67" i="1" s="1"/>
  <c r="C68" i="1"/>
  <c r="T64" i="1"/>
  <c r="Y64" i="1" s="1"/>
  <c r="X64" i="1"/>
  <c r="U65" i="1"/>
  <c r="I22" i="1"/>
  <c r="H21" i="1"/>
  <c r="M21" i="1" s="1"/>
  <c r="O21" i="1"/>
  <c r="R20" i="1"/>
  <c r="N20" i="1"/>
  <c r="S20" i="1" s="1"/>
  <c r="AA19" i="1"/>
  <c r="AD18" i="1"/>
  <c r="Z18" i="1"/>
  <c r="AE18" i="1" s="1"/>
  <c r="AA65" i="1"/>
  <c r="Z64" i="1"/>
  <c r="AE64" i="1" s="1"/>
  <c r="U20" i="1"/>
  <c r="T19" i="1"/>
  <c r="L66" i="1"/>
  <c r="H66" i="1"/>
  <c r="M66" i="1" s="1"/>
  <c r="I67" i="1"/>
  <c r="AF17" i="1"/>
  <c r="AK17" i="1" s="1"/>
  <c r="AG18" i="1"/>
  <c r="B23" i="1"/>
  <c r="G23" i="1" s="1"/>
  <c r="F23" i="1"/>
  <c r="C24" i="1"/>
  <c r="N64" i="1"/>
  <c r="O65" i="1"/>
  <c r="R64" i="1"/>
  <c r="AA20" i="1" l="1"/>
  <c r="Z19" i="1"/>
  <c r="AE19" i="1" s="1"/>
  <c r="T20" i="1"/>
  <c r="Y20" i="1" s="1"/>
  <c r="U21" i="1"/>
  <c r="B68" i="1"/>
  <c r="G68" i="1" s="1"/>
  <c r="C69" i="1"/>
  <c r="AF18" i="1"/>
  <c r="AK18" i="1" s="1"/>
  <c r="AG19" i="1"/>
  <c r="C25" i="1"/>
  <c r="B24" i="1"/>
  <c r="G24" i="1" s="1"/>
  <c r="F24" i="1"/>
  <c r="AG65" i="1"/>
  <c r="AF64" i="1"/>
  <c r="R65" i="1"/>
  <c r="O66" i="1"/>
  <c r="N65" i="1"/>
  <c r="S65" i="1" s="1"/>
  <c r="I68" i="1"/>
  <c r="H67" i="1"/>
  <c r="Z65" i="1"/>
  <c r="AE65" i="1" s="1"/>
  <c r="AA66" i="1"/>
  <c r="AD65" i="1"/>
  <c r="H22" i="1"/>
  <c r="I23" i="1"/>
  <c r="N21" i="1"/>
  <c r="S21" i="1" s="1"/>
  <c r="O22" i="1"/>
  <c r="X65" i="1"/>
  <c r="U66" i="1"/>
  <c r="T65" i="1"/>
  <c r="Y65" i="1" s="1"/>
  <c r="AJ65" i="1" l="1"/>
  <c r="AG66" i="1"/>
  <c r="AF65" i="1"/>
  <c r="AK65" i="1" s="1"/>
  <c r="B69" i="1"/>
  <c r="G69" i="1" s="1"/>
  <c r="C70" i="1"/>
  <c r="T66" i="1"/>
  <c r="Y66" i="1" s="1"/>
  <c r="U67" i="1"/>
  <c r="X66" i="1"/>
  <c r="O23" i="1"/>
  <c r="R22" i="1"/>
  <c r="N22" i="1"/>
  <c r="S22" i="1" s="1"/>
  <c r="H68" i="1"/>
  <c r="M68" i="1" s="1"/>
  <c r="L68" i="1"/>
  <c r="I69" i="1"/>
  <c r="U22" i="1"/>
  <c r="T21" i="1"/>
  <c r="Y21" i="1" s="1"/>
  <c r="I24" i="1"/>
  <c r="H23" i="1"/>
  <c r="M23" i="1" s="1"/>
  <c r="C26" i="1"/>
  <c r="B25" i="1"/>
  <c r="F25" i="1"/>
  <c r="R66" i="1"/>
  <c r="N66" i="1"/>
  <c r="S66" i="1" s="1"/>
  <c r="O67" i="1"/>
  <c r="AG20" i="1"/>
  <c r="AJ19" i="1"/>
  <c r="AF19" i="1"/>
  <c r="AK19" i="1" s="1"/>
  <c r="AD66" i="1"/>
  <c r="Z66" i="1"/>
  <c r="AA67" i="1"/>
  <c r="AA21" i="1"/>
  <c r="Z20" i="1"/>
  <c r="AE20" i="1" s="1"/>
  <c r="AD20" i="1"/>
  <c r="AA22" i="1" l="1"/>
  <c r="Z21" i="1"/>
  <c r="AE21" i="1" s="1"/>
  <c r="T22" i="1"/>
  <c r="Y22" i="1" s="1"/>
  <c r="U23" i="1"/>
  <c r="T67" i="1"/>
  <c r="Y67" i="1" s="1"/>
  <c r="X67" i="1"/>
  <c r="U68" i="1"/>
  <c r="L69" i="1"/>
  <c r="I70" i="1"/>
  <c r="H69" i="1"/>
  <c r="M69" i="1" s="1"/>
  <c r="C71" i="1"/>
  <c r="B70" i="1"/>
  <c r="AA68" i="1"/>
  <c r="Z67" i="1"/>
  <c r="AE67" i="1" s="1"/>
  <c r="AD67" i="1"/>
  <c r="F26" i="1"/>
  <c r="B26" i="1"/>
  <c r="G26" i="1" s="1"/>
  <c r="C27" i="1"/>
  <c r="AJ20" i="1"/>
  <c r="AF20" i="1"/>
  <c r="AK20" i="1" s="1"/>
  <c r="AG21" i="1"/>
  <c r="I25" i="1"/>
  <c r="H24" i="1"/>
  <c r="M24" i="1" s="1"/>
  <c r="N23" i="1"/>
  <c r="S23" i="1" s="1"/>
  <c r="O24" i="1"/>
  <c r="R23" i="1"/>
  <c r="AF66" i="1"/>
  <c r="AK66" i="1" s="1"/>
  <c r="AJ66" i="1"/>
  <c r="AG67" i="1"/>
  <c r="R67" i="1"/>
  <c r="O68" i="1"/>
  <c r="N67" i="1"/>
  <c r="S67" i="1" s="1"/>
  <c r="H25" i="1" l="1"/>
  <c r="M25" i="1" s="1"/>
  <c r="I26" i="1"/>
  <c r="T68" i="1"/>
  <c r="Y68" i="1" s="1"/>
  <c r="X68" i="1"/>
  <c r="U69" i="1"/>
  <c r="R68" i="1"/>
  <c r="O69" i="1"/>
  <c r="N68" i="1"/>
  <c r="S68" i="1" s="1"/>
  <c r="AF67" i="1"/>
  <c r="AK67" i="1" s="1"/>
  <c r="AJ67" i="1"/>
  <c r="AG68" i="1"/>
  <c r="AG22" i="1"/>
  <c r="AJ21" i="1"/>
  <c r="AF21" i="1"/>
  <c r="AA69" i="1"/>
  <c r="Z68" i="1"/>
  <c r="AE68" i="1" s="1"/>
  <c r="AD68" i="1"/>
  <c r="B71" i="1"/>
  <c r="G71" i="1" s="1"/>
  <c r="C72" i="1"/>
  <c r="T23" i="1"/>
  <c r="Y23" i="1" s="1"/>
  <c r="U24" i="1"/>
  <c r="F27" i="1"/>
  <c r="C28" i="1"/>
  <c r="B27" i="1"/>
  <c r="G27" i="1" s="1"/>
  <c r="R24" i="1"/>
  <c r="N24" i="1"/>
  <c r="S24" i="1" s="1"/>
  <c r="O25" i="1"/>
  <c r="I71" i="1"/>
  <c r="H70" i="1"/>
  <c r="M70" i="1" s="1"/>
  <c r="L70" i="1"/>
  <c r="Z22" i="1"/>
  <c r="AE22" i="1" s="1"/>
  <c r="AA23" i="1"/>
  <c r="C29" i="1" l="1"/>
  <c r="F28" i="1"/>
  <c r="B28" i="1"/>
  <c r="G28" i="1" s="1"/>
  <c r="AA70" i="1"/>
  <c r="AD69" i="1"/>
  <c r="Z69" i="1"/>
  <c r="AE69" i="1" s="1"/>
  <c r="R69" i="1"/>
  <c r="N69" i="1"/>
  <c r="S69" i="1" s="1"/>
  <c r="O70" i="1"/>
  <c r="U25" i="1"/>
  <c r="T24" i="1"/>
  <c r="Y24" i="1" s="1"/>
  <c r="T69" i="1"/>
  <c r="U70" i="1"/>
  <c r="N25" i="1"/>
  <c r="O26" i="1"/>
  <c r="R25" i="1"/>
  <c r="B72" i="1"/>
  <c r="G72" i="1" s="1"/>
  <c r="C73" i="1"/>
  <c r="AJ22" i="1"/>
  <c r="AF22" i="1"/>
  <c r="AK22" i="1" s="1"/>
  <c r="AG23" i="1"/>
  <c r="L71" i="1"/>
  <c r="H71" i="1"/>
  <c r="M71" i="1" s="1"/>
  <c r="I72" i="1"/>
  <c r="AJ68" i="1"/>
  <c r="AG69" i="1"/>
  <c r="AF68" i="1"/>
  <c r="AK68" i="1" s="1"/>
  <c r="H26" i="1"/>
  <c r="M26" i="1" s="1"/>
  <c r="I27" i="1"/>
  <c r="AD23" i="1"/>
  <c r="Z23" i="1"/>
  <c r="AE23" i="1" s="1"/>
  <c r="AA24" i="1"/>
  <c r="R26" i="1" l="1"/>
  <c r="O27" i="1"/>
  <c r="N26" i="1"/>
  <c r="S26" i="1" s="1"/>
  <c r="H27" i="1"/>
  <c r="M27" i="1" s="1"/>
  <c r="I28" i="1"/>
  <c r="AG24" i="1"/>
  <c r="AJ23" i="1"/>
  <c r="AF23" i="1"/>
  <c r="AK23" i="1" s="1"/>
  <c r="U71" i="1"/>
  <c r="T70" i="1"/>
  <c r="Y70" i="1" s="1"/>
  <c r="X70" i="1"/>
  <c r="AF69" i="1"/>
  <c r="AK69" i="1" s="1"/>
  <c r="AG70" i="1"/>
  <c r="AJ69" i="1"/>
  <c r="AD70" i="1"/>
  <c r="Z70" i="1"/>
  <c r="AE70" i="1" s="1"/>
  <c r="AA71" i="1"/>
  <c r="C74" i="1"/>
  <c r="B73" i="1"/>
  <c r="G73" i="1" s="1"/>
  <c r="AD24" i="1"/>
  <c r="AA25" i="1"/>
  <c r="Z24" i="1"/>
  <c r="H72" i="1"/>
  <c r="M72" i="1" s="1"/>
  <c r="I73" i="1"/>
  <c r="L72" i="1"/>
  <c r="U26" i="1"/>
  <c r="T25" i="1"/>
  <c r="Y25" i="1" s="1"/>
  <c r="O71" i="1"/>
  <c r="R70" i="1"/>
  <c r="N70" i="1"/>
  <c r="S70" i="1" s="1"/>
  <c r="C30" i="1"/>
  <c r="B29" i="1"/>
  <c r="G29" i="1" s="1"/>
  <c r="F29" i="1"/>
  <c r="AA26" i="1" l="1"/>
  <c r="Z25" i="1"/>
  <c r="AE25" i="1" s="1"/>
  <c r="AF24" i="1"/>
  <c r="AK24" i="1" s="1"/>
  <c r="AJ24" i="1"/>
  <c r="AG25" i="1"/>
  <c r="O72" i="1"/>
  <c r="R71" i="1"/>
  <c r="N71" i="1"/>
  <c r="AG71" i="1"/>
  <c r="AJ70" i="1"/>
  <c r="AF70" i="1"/>
  <c r="AK70" i="1" s="1"/>
  <c r="H28" i="1"/>
  <c r="M28" i="1" s="1"/>
  <c r="I29" i="1"/>
  <c r="U27" i="1"/>
  <c r="T26" i="1"/>
  <c r="I74" i="1"/>
  <c r="L73" i="1"/>
  <c r="H73" i="1"/>
  <c r="M73" i="1" s="1"/>
  <c r="AA72" i="1"/>
  <c r="AD71" i="1"/>
  <c r="Z71" i="1"/>
  <c r="AE71" i="1" s="1"/>
  <c r="U72" i="1"/>
  <c r="T71" i="1"/>
  <c r="Y71" i="1" s="1"/>
  <c r="R27" i="1"/>
  <c r="O28" i="1"/>
  <c r="N27" i="1"/>
  <c r="S27" i="1" s="1"/>
  <c r="C75" i="1"/>
  <c r="B74" i="1"/>
  <c r="G74" i="1" s="1"/>
  <c r="F30" i="1"/>
  <c r="C31" i="1"/>
  <c r="B30" i="1"/>
  <c r="G30" i="1" s="1"/>
  <c r="U73" i="1" l="1"/>
  <c r="T72" i="1"/>
  <c r="Y72" i="1" s="1"/>
  <c r="U28" i="1"/>
  <c r="T27" i="1"/>
  <c r="Y27" i="1" s="1"/>
  <c r="I30" i="1"/>
  <c r="H29" i="1"/>
  <c r="R72" i="1"/>
  <c r="O73" i="1"/>
  <c r="N72" i="1"/>
  <c r="C76" i="1"/>
  <c r="B75" i="1"/>
  <c r="G75" i="1" s="1"/>
  <c r="AD72" i="1"/>
  <c r="AA73" i="1"/>
  <c r="Z72" i="1"/>
  <c r="AE72" i="1" s="1"/>
  <c r="AJ25" i="1"/>
  <c r="AF25" i="1"/>
  <c r="AK25" i="1" s="1"/>
  <c r="AG26" i="1"/>
  <c r="N28" i="1"/>
  <c r="S28" i="1" s="1"/>
  <c r="O29" i="1"/>
  <c r="H74" i="1"/>
  <c r="I75" i="1"/>
  <c r="L74" i="1"/>
  <c r="C32" i="1"/>
  <c r="B31" i="1"/>
  <c r="G31" i="1" s="1"/>
  <c r="F31" i="1"/>
  <c r="AG72" i="1"/>
  <c r="AJ71" i="1"/>
  <c r="AF71" i="1"/>
  <c r="Z26" i="1"/>
  <c r="AE26" i="1" s="1"/>
  <c r="AD26" i="1"/>
  <c r="AA27" i="1"/>
  <c r="AD73" i="1" l="1"/>
  <c r="Z73" i="1"/>
  <c r="AA74" i="1"/>
  <c r="R29" i="1"/>
  <c r="O30" i="1"/>
  <c r="N29" i="1"/>
  <c r="S29" i="1" s="1"/>
  <c r="AG73" i="1"/>
  <c r="AJ72" i="1"/>
  <c r="AF72" i="1"/>
  <c r="AK72" i="1" s="1"/>
  <c r="H30" i="1"/>
  <c r="M30" i="1" s="1"/>
  <c r="I31" i="1"/>
  <c r="B76" i="1"/>
  <c r="G76" i="1" s="1"/>
  <c r="C77" i="1"/>
  <c r="AF26" i="1"/>
  <c r="AK26" i="1" s="1"/>
  <c r="AG27" i="1"/>
  <c r="AJ26" i="1"/>
  <c r="T28" i="1"/>
  <c r="U29" i="1"/>
  <c r="AD27" i="1"/>
  <c r="Z27" i="1"/>
  <c r="AE27" i="1" s="1"/>
  <c r="AA28" i="1"/>
  <c r="C33" i="1"/>
  <c r="B32" i="1"/>
  <c r="F32" i="1"/>
  <c r="R73" i="1"/>
  <c r="N73" i="1"/>
  <c r="S73" i="1" s="1"/>
  <c r="O74" i="1"/>
  <c r="L75" i="1"/>
  <c r="I76" i="1"/>
  <c r="H75" i="1"/>
  <c r="M75" i="1" s="1"/>
  <c r="T73" i="1"/>
  <c r="Y73" i="1" s="1"/>
  <c r="U74" i="1"/>
  <c r="F33" i="1" l="1"/>
  <c r="B33" i="1"/>
  <c r="G33" i="1" s="1"/>
  <c r="C34" i="1"/>
  <c r="AD28" i="1"/>
  <c r="Z28" i="1"/>
  <c r="AE28" i="1" s="1"/>
  <c r="AA29" i="1"/>
  <c r="AF73" i="1"/>
  <c r="AK73" i="1" s="1"/>
  <c r="AG74" i="1"/>
  <c r="AJ73" i="1"/>
  <c r="L76" i="1"/>
  <c r="H76" i="1"/>
  <c r="M76" i="1" s="1"/>
  <c r="I77" i="1"/>
  <c r="B77" i="1"/>
  <c r="C78" i="1"/>
  <c r="R74" i="1"/>
  <c r="N74" i="1"/>
  <c r="S74" i="1" s="1"/>
  <c r="O75" i="1"/>
  <c r="R30" i="1"/>
  <c r="O31" i="1"/>
  <c r="N30" i="1"/>
  <c r="S30" i="1" s="1"/>
  <c r="U30" i="1"/>
  <c r="T29" i="1"/>
  <c r="Y29" i="1" s="1"/>
  <c r="AD74" i="1"/>
  <c r="Z74" i="1"/>
  <c r="AE74" i="1" s="1"/>
  <c r="AA75" i="1"/>
  <c r="U75" i="1"/>
  <c r="T74" i="1"/>
  <c r="Y74" i="1" s="1"/>
  <c r="H31" i="1"/>
  <c r="M31" i="1" s="1"/>
  <c r="I32" i="1"/>
  <c r="AG28" i="1"/>
  <c r="AF27" i="1"/>
  <c r="AK27" i="1" s="1"/>
  <c r="AJ27" i="1"/>
  <c r="AG75" i="1" l="1"/>
  <c r="AJ74" i="1"/>
  <c r="AF74" i="1"/>
  <c r="AK74" i="1" s="1"/>
  <c r="H32" i="1"/>
  <c r="M32" i="1" s="1"/>
  <c r="I33" i="1"/>
  <c r="U31" i="1"/>
  <c r="T30" i="1"/>
  <c r="Y30" i="1" s="1"/>
  <c r="B78" i="1"/>
  <c r="G78" i="1" s="1"/>
  <c r="C79" i="1"/>
  <c r="Z29" i="1"/>
  <c r="AE29" i="1" s="1"/>
  <c r="AA30" i="1"/>
  <c r="U76" i="1"/>
  <c r="T75" i="1"/>
  <c r="Y75" i="1" s="1"/>
  <c r="H77" i="1"/>
  <c r="M77" i="1" s="1"/>
  <c r="I78" i="1"/>
  <c r="L77" i="1"/>
  <c r="Z75" i="1"/>
  <c r="AE75" i="1" s="1"/>
  <c r="AA76" i="1"/>
  <c r="AD75" i="1"/>
  <c r="C35" i="1"/>
  <c r="B34" i="1"/>
  <c r="G34" i="1" s="1"/>
  <c r="F34" i="1"/>
  <c r="O32" i="1"/>
  <c r="R31" i="1"/>
  <c r="N31" i="1"/>
  <c r="S31" i="1" s="1"/>
  <c r="N75" i="1"/>
  <c r="S75" i="1" s="1"/>
  <c r="O76" i="1"/>
  <c r="R75" i="1"/>
  <c r="AG29" i="1"/>
  <c r="AJ28" i="1"/>
  <c r="AF28" i="1"/>
  <c r="B35" i="1" l="1"/>
  <c r="G35" i="1" s="1"/>
  <c r="C36" i="1"/>
  <c r="F35" i="1"/>
  <c r="U77" i="1"/>
  <c r="T76" i="1"/>
  <c r="N76" i="1"/>
  <c r="S76" i="1" s="1"/>
  <c r="O77" i="1"/>
  <c r="R76" i="1"/>
  <c r="Z30" i="1"/>
  <c r="AE30" i="1" s="1"/>
  <c r="AA31" i="1"/>
  <c r="X31" i="1"/>
  <c r="T31" i="1"/>
  <c r="Y31" i="1" s="1"/>
  <c r="U32" i="1"/>
  <c r="Z76" i="1"/>
  <c r="AE76" i="1" s="1"/>
  <c r="AA77" i="1"/>
  <c r="I34" i="1"/>
  <c r="L33" i="1"/>
  <c r="H33" i="1"/>
  <c r="M33" i="1" s="1"/>
  <c r="B79" i="1"/>
  <c r="G79" i="1" s="1"/>
  <c r="C80" i="1"/>
  <c r="N32" i="1"/>
  <c r="S32" i="1" s="1"/>
  <c r="O33" i="1"/>
  <c r="H78" i="1"/>
  <c r="M78" i="1" s="1"/>
  <c r="I79" i="1"/>
  <c r="L78" i="1"/>
  <c r="AF29" i="1"/>
  <c r="AK29" i="1" s="1"/>
  <c r="AJ29" i="1"/>
  <c r="AG30" i="1"/>
  <c r="AG76" i="1"/>
  <c r="AF75" i="1"/>
  <c r="AK75" i="1" s="1"/>
  <c r="AJ75" i="1"/>
  <c r="AJ76" i="1" l="1"/>
  <c r="AF76" i="1"/>
  <c r="AK76" i="1" s="1"/>
  <c r="AG77" i="1"/>
  <c r="AD77" i="1"/>
  <c r="Z77" i="1"/>
  <c r="AE77" i="1" s="1"/>
  <c r="AA78" i="1"/>
  <c r="AJ30" i="1"/>
  <c r="AF30" i="1"/>
  <c r="AK30" i="1" s="1"/>
  <c r="AG31" i="1"/>
  <c r="B80" i="1"/>
  <c r="G80" i="1" s="1"/>
  <c r="C81" i="1"/>
  <c r="N77" i="1"/>
  <c r="S77" i="1" s="1"/>
  <c r="R77" i="1"/>
  <c r="O78" i="1"/>
  <c r="U33" i="1"/>
  <c r="T32" i="1"/>
  <c r="Y32" i="1" s="1"/>
  <c r="X32" i="1"/>
  <c r="T77" i="1"/>
  <c r="Y77" i="1" s="1"/>
  <c r="U78" i="1"/>
  <c r="L79" i="1"/>
  <c r="I80" i="1"/>
  <c r="H79" i="1"/>
  <c r="M79" i="1" s="1"/>
  <c r="AA32" i="1"/>
  <c r="Z31" i="1"/>
  <c r="I35" i="1"/>
  <c r="L34" i="1"/>
  <c r="H34" i="1"/>
  <c r="M34" i="1" s="1"/>
  <c r="F36" i="1"/>
  <c r="C37" i="1"/>
  <c r="B36" i="1"/>
  <c r="G36" i="1" s="1"/>
  <c r="N33" i="1"/>
  <c r="S33" i="1" s="1"/>
  <c r="O34" i="1"/>
  <c r="Z32" i="1" l="1"/>
  <c r="AE32" i="1" s="1"/>
  <c r="AA33" i="1"/>
  <c r="U34" i="1"/>
  <c r="T33" i="1"/>
  <c r="X33" i="1"/>
  <c r="C38" i="1"/>
  <c r="F37" i="1"/>
  <c r="B37" i="1"/>
  <c r="G37" i="1" s="1"/>
  <c r="N78" i="1"/>
  <c r="O79" i="1"/>
  <c r="R78" i="1"/>
  <c r="L80" i="1"/>
  <c r="H80" i="1"/>
  <c r="M80" i="1" s="1"/>
  <c r="I81" i="1"/>
  <c r="Z78" i="1"/>
  <c r="AE78" i="1" s="1"/>
  <c r="AD78" i="1"/>
  <c r="AA79" i="1"/>
  <c r="U79" i="1"/>
  <c r="T78" i="1"/>
  <c r="Y78" i="1" s="1"/>
  <c r="L35" i="1"/>
  <c r="H35" i="1"/>
  <c r="M35" i="1" s="1"/>
  <c r="I36" i="1"/>
  <c r="C82" i="1"/>
  <c r="B81" i="1"/>
  <c r="G81" i="1" s="1"/>
  <c r="AG78" i="1"/>
  <c r="AJ77" i="1"/>
  <c r="AF77" i="1"/>
  <c r="AK77" i="1" s="1"/>
  <c r="O35" i="1"/>
  <c r="N34" i="1"/>
  <c r="S34" i="1" s="1"/>
  <c r="AJ31" i="1"/>
  <c r="AF31" i="1"/>
  <c r="AK31" i="1" s="1"/>
  <c r="AG32" i="1"/>
  <c r="C83" i="1" l="1"/>
  <c r="B82" i="1"/>
  <c r="G82" i="1" s="1"/>
  <c r="I37" i="1"/>
  <c r="H36" i="1"/>
  <c r="L81" i="1"/>
  <c r="I82" i="1"/>
  <c r="H81" i="1"/>
  <c r="F38" i="1"/>
  <c r="B38" i="1"/>
  <c r="G38" i="1" s="1"/>
  <c r="C39" i="1"/>
  <c r="O36" i="1"/>
  <c r="N35" i="1"/>
  <c r="S35" i="1" s="1"/>
  <c r="U35" i="1"/>
  <c r="T34" i="1"/>
  <c r="Y34" i="1" s="1"/>
  <c r="X34" i="1"/>
  <c r="AJ78" i="1"/>
  <c r="AF78" i="1"/>
  <c r="AG79" i="1"/>
  <c r="U80" i="1"/>
  <c r="T79" i="1"/>
  <c r="Y79" i="1" s="1"/>
  <c r="R79" i="1"/>
  <c r="N79" i="1"/>
  <c r="S79" i="1" s="1"/>
  <c r="O80" i="1"/>
  <c r="Z33" i="1"/>
  <c r="AE33" i="1" s="1"/>
  <c r="AA34" i="1"/>
  <c r="AG33" i="1"/>
  <c r="AJ32" i="1"/>
  <c r="AF32" i="1"/>
  <c r="AK32" i="1" s="1"/>
  <c r="Z79" i="1"/>
  <c r="AE79" i="1" s="1"/>
  <c r="AD79" i="1"/>
  <c r="AA80" i="1"/>
  <c r="AF33" i="1" l="1"/>
  <c r="AK33" i="1" s="1"/>
  <c r="AG34" i="1"/>
  <c r="T80" i="1"/>
  <c r="Y80" i="1" s="1"/>
  <c r="U81" i="1"/>
  <c r="N36" i="1"/>
  <c r="O37" i="1"/>
  <c r="AF79" i="1"/>
  <c r="AK79" i="1" s="1"/>
  <c r="AG80" i="1"/>
  <c r="AJ79" i="1"/>
  <c r="B39" i="1"/>
  <c r="G40" i="1"/>
  <c r="AD80" i="1"/>
  <c r="Z80" i="1"/>
  <c r="AA81" i="1"/>
  <c r="H37" i="1"/>
  <c r="M37" i="1" s="1"/>
  <c r="I38" i="1"/>
  <c r="AA35" i="1"/>
  <c r="AD34" i="1"/>
  <c r="Z34" i="1"/>
  <c r="AE34" i="1" s="1"/>
  <c r="N80" i="1"/>
  <c r="S80" i="1" s="1"/>
  <c r="O81" i="1"/>
  <c r="R80" i="1"/>
  <c r="U36" i="1"/>
  <c r="T35" i="1"/>
  <c r="H82" i="1"/>
  <c r="M82" i="1" s="1"/>
  <c r="L82" i="1"/>
  <c r="I83" i="1"/>
  <c r="B83" i="1"/>
  <c r="G83" i="1" s="1"/>
  <c r="C84" i="1"/>
  <c r="N37" i="1" l="1"/>
  <c r="S37" i="1" s="1"/>
  <c r="O38" i="1"/>
  <c r="C85" i="1"/>
  <c r="B84" i="1"/>
  <c r="T36" i="1"/>
  <c r="Y36" i="1" s="1"/>
  <c r="U37" i="1"/>
  <c r="H38" i="1"/>
  <c r="M38" i="1" s="1"/>
  <c r="I39" i="1"/>
  <c r="H39" i="1" s="1"/>
  <c r="M39" i="1" s="1"/>
  <c r="T81" i="1"/>
  <c r="Y81" i="1" s="1"/>
  <c r="U82" i="1"/>
  <c r="AD35" i="1"/>
  <c r="AA36" i="1"/>
  <c r="Z35" i="1"/>
  <c r="AE35" i="1" s="1"/>
  <c r="L83" i="1"/>
  <c r="H83" i="1"/>
  <c r="M83" i="1" s="1"/>
  <c r="I84" i="1"/>
  <c r="N81" i="1"/>
  <c r="S81" i="1" s="1"/>
  <c r="R81" i="1"/>
  <c r="O82" i="1"/>
  <c r="AG35" i="1"/>
  <c r="AF34" i="1"/>
  <c r="AK34" i="1" s="1"/>
  <c r="AA82" i="1"/>
  <c r="AD81" i="1"/>
  <c r="Z81" i="1"/>
  <c r="AE81" i="1" s="1"/>
  <c r="AG81" i="1"/>
  <c r="AF80" i="1"/>
  <c r="AK80" i="1" s="1"/>
  <c r="M40" i="1" l="1"/>
  <c r="U83" i="1"/>
  <c r="T82" i="1"/>
  <c r="Y82" i="1" s="1"/>
  <c r="AG82" i="1"/>
  <c r="AF81" i="1"/>
  <c r="AK81" i="1" s="1"/>
  <c r="AD82" i="1"/>
  <c r="AA83" i="1"/>
  <c r="Z82" i="1"/>
  <c r="AE82" i="1" s="1"/>
  <c r="H84" i="1"/>
  <c r="M84" i="1" s="1"/>
  <c r="L84" i="1"/>
  <c r="I85" i="1"/>
  <c r="B85" i="1"/>
  <c r="G85" i="1" s="1"/>
  <c r="C86" i="1"/>
  <c r="AG36" i="1"/>
  <c r="AF35" i="1"/>
  <c r="O39" i="1"/>
  <c r="N38" i="1"/>
  <c r="S38" i="1" s="1"/>
  <c r="O83" i="1"/>
  <c r="N82" i="1"/>
  <c r="S82" i="1" s="1"/>
  <c r="R82" i="1"/>
  <c r="AA37" i="1"/>
  <c r="Z36" i="1"/>
  <c r="AE36" i="1" s="1"/>
  <c r="U38" i="1"/>
  <c r="T37" i="1"/>
  <c r="Y37" i="1" s="1"/>
  <c r="AD83" i="1" l="1"/>
  <c r="AA84" i="1"/>
  <c r="Z83" i="1"/>
  <c r="AE83" i="1" s="1"/>
  <c r="R83" i="1"/>
  <c r="N83" i="1"/>
  <c r="S83" i="1" s="1"/>
  <c r="O84" i="1"/>
  <c r="C87" i="1"/>
  <c r="B86" i="1"/>
  <c r="G86" i="1" s="1"/>
  <c r="T38" i="1"/>
  <c r="Y38" i="1" s="1"/>
  <c r="U39" i="1"/>
  <c r="I86" i="1"/>
  <c r="L85" i="1"/>
  <c r="H85" i="1"/>
  <c r="M85" i="1" s="1"/>
  <c r="AG83" i="1"/>
  <c r="AF82" i="1"/>
  <c r="AK82" i="1" s="1"/>
  <c r="N39" i="1"/>
  <c r="S39" i="1" s="1"/>
  <c r="S40" i="1"/>
  <c r="AA38" i="1"/>
  <c r="Z37" i="1"/>
  <c r="AE37" i="1" s="1"/>
  <c r="AF36" i="1"/>
  <c r="AK36" i="1" s="1"/>
  <c r="AG37" i="1"/>
  <c r="T83" i="1"/>
  <c r="U84" i="1"/>
  <c r="Z38" i="1" l="1"/>
  <c r="AA39" i="1"/>
  <c r="C88" i="1"/>
  <c r="B87" i="1"/>
  <c r="G87" i="1" s="1"/>
  <c r="L86" i="1"/>
  <c r="I87" i="1"/>
  <c r="H86" i="1"/>
  <c r="M86" i="1" s="1"/>
  <c r="R84" i="1"/>
  <c r="O85" i="1"/>
  <c r="N84" i="1"/>
  <c r="S84" i="1" s="1"/>
  <c r="T39" i="1"/>
  <c r="Y39" i="1" s="1"/>
  <c r="Y40" i="1"/>
  <c r="AF37" i="1"/>
  <c r="AK37" i="1" s="1"/>
  <c r="AG38" i="1"/>
  <c r="AG84" i="1"/>
  <c r="AF83" i="1"/>
  <c r="AK83" i="1" s="1"/>
  <c r="AA85" i="1"/>
  <c r="AD84" i="1"/>
  <c r="Z84" i="1"/>
  <c r="AE84" i="1" s="1"/>
  <c r="T84" i="1"/>
  <c r="Y84" i="1" s="1"/>
  <c r="X84" i="1"/>
  <c r="U85" i="1"/>
  <c r="AA86" i="1" l="1"/>
  <c r="AD85" i="1"/>
  <c r="Z85" i="1"/>
  <c r="AE85" i="1" s="1"/>
  <c r="C89" i="1"/>
  <c r="B88" i="1"/>
  <c r="G88" i="1" s="1"/>
  <c r="R85" i="1"/>
  <c r="N85" i="1"/>
  <c r="O86" i="1"/>
  <c r="AD39" i="1"/>
  <c r="Z39" i="1"/>
  <c r="T85" i="1"/>
  <c r="Y85" i="1" s="1"/>
  <c r="U86" i="1"/>
  <c r="X85" i="1"/>
  <c r="AG85" i="1"/>
  <c r="AF84" i="1"/>
  <c r="AK84" i="1" s="1"/>
  <c r="AF38" i="1"/>
  <c r="AK38" i="1" s="1"/>
  <c r="AG39" i="1"/>
  <c r="L87" i="1"/>
  <c r="I88" i="1"/>
  <c r="H87" i="1"/>
  <c r="M87" i="1" s="1"/>
  <c r="C90" i="1" l="1"/>
  <c r="B89" i="1"/>
  <c r="G89" i="1" s="1"/>
  <c r="H88" i="1"/>
  <c r="I89" i="1"/>
  <c r="L88" i="1"/>
  <c r="X86" i="1"/>
  <c r="T86" i="1"/>
  <c r="Y86" i="1" s="1"/>
  <c r="U87" i="1"/>
  <c r="AF39" i="1"/>
  <c r="AK39" i="1" s="1"/>
  <c r="AK40" i="1"/>
  <c r="AE39" i="1"/>
  <c r="AE40" i="1"/>
  <c r="AG86" i="1"/>
  <c r="AF85" i="1"/>
  <c r="N86" i="1"/>
  <c r="S86" i="1" s="1"/>
  <c r="O87" i="1"/>
  <c r="R86" i="1"/>
  <c r="Z86" i="1"/>
  <c r="AE86" i="1" s="1"/>
  <c r="AD86" i="1"/>
  <c r="AA87" i="1"/>
  <c r="Z87" i="1" l="1"/>
  <c r="AA88" i="1"/>
  <c r="AD87" i="1"/>
  <c r="L89" i="1"/>
  <c r="H89" i="1"/>
  <c r="M89" i="1" s="1"/>
  <c r="I90" i="1"/>
  <c r="AG87" i="1"/>
  <c r="AF86" i="1"/>
  <c r="R87" i="1"/>
  <c r="O88" i="1"/>
  <c r="N87" i="1"/>
  <c r="S87" i="1" s="1"/>
  <c r="U88" i="1"/>
  <c r="X87" i="1"/>
  <c r="T87" i="1"/>
  <c r="Y87" i="1" s="1"/>
  <c r="B90" i="1"/>
  <c r="X88" i="1" l="1"/>
  <c r="U89" i="1"/>
  <c r="T88" i="1"/>
  <c r="Y88" i="1" s="1"/>
  <c r="AF87" i="1"/>
  <c r="AK87" i="1" s="1"/>
  <c r="AG88" i="1"/>
  <c r="H90" i="1"/>
  <c r="L90" i="1"/>
  <c r="G90" i="1"/>
  <c r="G91" i="1"/>
  <c r="O89" i="1"/>
  <c r="N88" i="1"/>
  <c r="S88" i="1" s="1"/>
  <c r="R88" i="1"/>
  <c r="AD88" i="1"/>
  <c r="AA89" i="1"/>
  <c r="Z88" i="1"/>
  <c r="AE88" i="1" s="1"/>
  <c r="AD89" i="1" l="1"/>
  <c r="AA90" i="1"/>
  <c r="Z89" i="1"/>
  <c r="AE89" i="1" s="1"/>
  <c r="M90" i="1"/>
  <c r="M91" i="1"/>
  <c r="AG89" i="1"/>
  <c r="AF88" i="1"/>
  <c r="AK88" i="1" s="1"/>
  <c r="O90" i="1"/>
  <c r="R89" i="1"/>
  <c r="N89" i="1"/>
  <c r="S89" i="1" s="1"/>
  <c r="T89" i="1"/>
  <c r="Y89" i="1" s="1"/>
  <c r="X89" i="1"/>
  <c r="U90" i="1"/>
  <c r="T90" i="1" l="1"/>
  <c r="Y91" i="1" s="1"/>
  <c r="X90" i="1"/>
  <c r="AG90" i="1"/>
  <c r="AF89" i="1"/>
  <c r="AK89" i="1" s="1"/>
  <c r="N90" i="1"/>
  <c r="S90" i="1" s="1"/>
  <c r="R90" i="1"/>
  <c r="S91" i="1"/>
  <c r="Z90" i="1"/>
  <c r="AE90" i="1" s="1"/>
  <c r="AD90" i="1"/>
  <c r="AE91" i="1"/>
  <c r="AF90" i="1" l="1"/>
  <c r="AK90" i="1" s="1"/>
  <c r="AJ90" i="1"/>
  <c r="AK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J28" authorId="0" shapeId="0" xr:uid="{ED680D87-7E0F-421B-B2CA-61371A8A37A6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M
</t>
        </r>
      </text>
    </comment>
  </commentList>
</comments>
</file>

<file path=xl/sharedStrings.xml><?xml version="1.0" encoding="utf-8"?>
<sst xmlns="http://schemas.openxmlformats.org/spreadsheetml/2006/main" count="832" uniqueCount="69">
  <si>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</si>
  <si>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</si>
  <si>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</si>
  <si>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</si>
  <si>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</si>
  <si>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</si>
  <si>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</si>
  <si>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</si>
  <si>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</si>
  <si>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</si>
  <si>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</si>
  <si>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2. 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</si>
  <si>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</si>
  <si>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</si>
  <si>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</si>
  <si>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</si>
  <si>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</si>
  <si>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</si>
  <si>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</si>
  <si>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</si>
  <si>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</si>
  <si>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</si>
  <si>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</si>
  <si>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</si>
  <si>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</si>
  <si>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</si>
  <si>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</si>
  <si>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</si>
  <si>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</si>
  <si>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</si>
  <si>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</si>
  <si>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</si>
  <si>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</si>
  <si>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</si>
  <si>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</si>
  <si>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</si>
  <si>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</si>
  <si>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</si>
  <si>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</si>
  <si>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</si>
  <si>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</si>
  <si>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Dato år1</t>
  </si>
  <si>
    <t>Dato år2</t>
  </si>
  <si>
    <t>DD</t>
  </si>
  <si>
    <t>CR</t>
  </si>
  <si>
    <t>TB</t>
  </si>
  <si>
    <t>TH</t>
  </si>
  <si>
    <t>vagt</t>
  </si>
  <si>
    <t>bag</t>
  </si>
  <si>
    <t>Vagtplan</t>
  </si>
  <si>
    <t>KR</t>
  </si>
  <si>
    <t>SML</t>
  </si>
  <si>
    <t>Vinterferie</t>
  </si>
  <si>
    <t>TK</t>
  </si>
  <si>
    <t xml:space="preserve">Kan dette godkendes </t>
  </si>
  <si>
    <t>MB</t>
  </si>
  <si>
    <t>CL</t>
  </si>
  <si>
    <t>AM</t>
  </si>
  <si>
    <t>RK</t>
  </si>
  <si>
    <t>NM</t>
  </si>
  <si>
    <t xml:space="preserve">Vagtplan </t>
  </si>
  <si>
    <t>PÅSKEFERIE</t>
  </si>
  <si>
    <t xml:space="preserve">kr </t>
  </si>
  <si>
    <t>SOMMERFERIE</t>
  </si>
  <si>
    <t>SLUT SOMMERFERIE</t>
  </si>
  <si>
    <t>STORE BEDEDAG</t>
  </si>
  <si>
    <t>2 PINSEDAG</t>
  </si>
  <si>
    <t>PINSEDAG</t>
  </si>
  <si>
    <t>EFTERÅRSFERIE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</si>
</sst>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4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Verdana"/>
      <family val="2"/>
    </font>
    <font>
      <sz val="11"/>
      <color theme="0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indexed="8"/>
      <name val="Verdana"/>
      <family val="2"/>
    </font>
    <font>
      <b/>
      <i/>
      <sz val="28"/>
      <color theme="8"/>
      <name val="Verdana"/>
      <family val="2"/>
    </font>
    <font>
      <b/>
      <i/>
      <sz val="18"/>
      <color theme="8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8"/>
      <color theme="0"/>
      <name val="Arial Narrow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indexed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Arial Narrow"/>
      <family val="2"/>
    </font>
    <font>
      <sz val="10"/>
      <color rgb="FF002060"/>
      <name val="Verdana"/>
      <family val="2"/>
    </font>
    <font>
      <sz val="12"/>
      <name val="Verdana"/>
      <family val="2"/>
    </font>
    <font>
      <b/>
      <i/>
      <sz val="28"/>
      <color theme="0"/>
      <name val="Verdana"/>
      <family val="2"/>
    </font>
    <font>
      <sz val="10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rgb="FF7030A0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rgb="FF7030A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</cellStyleXfs>
  <cellXfs count="84">
    <xf numFmtId="0" fontId="0" fillId="0" borderId="0" xfId="0"/>
    <xf numFmtId="0" fontId="19" fillId="0" borderId="0" xfId="0" applyFont="1"/>
    <xf numFmtId="14" fontId="0" fillId="0" borderId="0" xfId="0" applyNumberFormat="1"/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0" fillId="0" borderId="0" xfId="42" applyFont="1" applyProtection="1">
      <protection hidden="1"/>
    </xf>
    <xf numFmtId="0" fontId="22" fillId="0" borderId="0" xfId="42" applyFo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10" xfId="0" applyFont="1" applyBorder="1" applyProtection="1">
      <protection locked="0"/>
    </xf>
    <xf numFmtId="0" fontId="21" fillId="0" borderId="0" xfId="42" applyFont="1" applyProtection="1">
      <protection hidden="1"/>
    </xf>
    <xf numFmtId="0" fontId="24" fillId="0" borderId="10" xfId="42" applyFont="1" applyBorder="1" applyAlignment="1" applyProtection="1">
      <alignment horizontal="right"/>
      <protection locked="0"/>
    </xf>
    <xf numFmtId="0" fontId="25" fillId="0" borderId="0" xfId="0" applyFont="1" applyAlignment="1" applyProtection="1">
      <alignment horizontal="right" indent="1"/>
      <protection hidden="1"/>
    </xf>
    <xf numFmtId="0" fontId="26" fillId="0" borderId="0" xfId="42" applyFont="1" applyAlignment="1" applyProtection="1">
      <alignment vertical="center"/>
      <protection hidden="1"/>
    </xf>
    <xf numFmtId="0" fontId="27" fillId="0" borderId="0" xfId="42" applyFont="1" applyAlignment="1" applyProtection="1">
      <alignment vertical="center"/>
      <protection hidden="1"/>
    </xf>
    <xf numFmtId="164" fontId="29" fillId="33" borderId="22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30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23" xfId="0" applyNumberFormat="1" applyFont="1" applyFill="1" applyBorder="1" applyAlignment="1" applyProtection="1">
      <alignment horizontal="center" vertical="center"/>
      <protection hidden="1"/>
    </xf>
    <xf numFmtId="165" fontId="31" fillId="0" borderId="17" xfId="42" applyNumberFormat="1" applyFont="1" applyBorder="1" applyAlignment="1" applyProtection="1">
      <alignment vertical="center"/>
      <protection hidden="1"/>
    </xf>
    <xf numFmtId="166" fontId="31" fillId="0" borderId="18" xfId="42" applyNumberFormat="1" applyFont="1" applyBorder="1" applyAlignment="1" applyProtection="1">
      <alignment horizontal="left" vertical="center"/>
      <protection hidden="1"/>
    </xf>
    <xf numFmtId="166" fontId="31" fillId="35" borderId="10" xfId="42" applyNumberFormat="1" applyFont="1" applyFill="1" applyBorder="1" applyAlignment="1" applyProtection="1">
      <alignment horizontal="left" vertical="center"/>
      <protection hidden="1"/>
    </xf>
    <xf numFmtId="0" fontId="32" fillId="0" borderId="18" xfId="42" applyFont="1" applyBorder="1" applyAlignment="1" applyProtection="1">
      <alignment vertical="center"/>
      <protection locked="0"/>
    </xf>
    <xf numFmtId="166" fontId="31" fillId="0" borderId="19" xfId="42" applyNumberFormat="1" applyFont="1" applyBorder="1" applyAlignment="1" applyProtection="1">
      <alignment vertical="center"/>
      <protection hidden="1"/>
    </xf>
    <xf numFmtId="0" fontId="32" fillId="37" borderId="18" xfId="42" applyFont="1" applyFill="1" applyBorder="1" applyAlignment="1" applyProtection="1">
      <alignment vertical="center"/>
      <protection locked="0"/>
    </xf>
    <xf numFmtId="0" fontId="31" fillId="0" borderId="20" xfId="42" applyFont="1" applyBorder="1" applyAlignment="1" applyProtection="1">
      <alignment vertical="center"/>
      <protection hidden="1"/>
    </xf>
    <xf numFmtId="165" fontId="31" fillId="0" borderId="21" xfId="42" applyNumberFormat="1" applyFont="1" applyBorder="1" applyAlignment="1" applyProtection="1">
      <alignment vertical="center"/>
      <protection hidden="1"/>
    </xf>
    <xf numFmtId="166" fontId="31" fillId="39" borderId="10" xfId="42" applyNumberFormat="1" applyFont="1" applyFill="1" applyBorder="1" applyAlignment="1" applyProtection="1">
      <alignment horizontal="left" vertical="center"/>
      <protection hidden="1"/>
    </xf>
    <xf numFmtId="0" fontId="31" fillId="0" borderId="19" xfId="42" applyFont="1" applyBorder="1" applyAlignment="1" applyProtection="1">
      <alignment vertical="center"/>
      <protection hidden="1"/>
    </xf>
    <xf numFmtId="0" fontId="31" fillId="37" borderId="19" xfId="42" applyFont="1" applyFill="1" applyBorder="1" applyAlignment="1" applyProtection="1">
      <alignment vertical="center"/>
      <protection hidden="1"/>
    </xf>
    <xf numFmtId="165" fontId="31" fillId="37" borderId="17" xfId="42" applyNumberFormat="1" applyFont="1" applyFill="1" applyBorder="1" applyAlignment="1" applyProtection="1">
      <alignment vertical="center"/>
      <protection hidden="1"/>
    </xf>
    <xf numFmtId="166" fontId="31" fillId="37" borderId="18" xfId="42" applyNumberFormat="1" applyFont="1" applyFill="1" applyBorder="1" applyAlignment="1" applyProtection="1">
      <alignment horizontal="left" vertical="center"/>
      <protection hidden="1"/>
    </xf>
    <xf numFmtId="0" fontId="31" fillId="37" borderId="20" xfId="42" applyFont="1" applyFill="1" applyBorder="1" applyAlignment="1" applyProtection="1">
      <alignment vertical="center"/>
      <protection hidden="1"/>
    </xf>
    <xf numFmtId="165" fontId="31" fillId="37" borderId="21" xfId="42" applyNumberFormat="1" applyFont="1" applyFill="1" applyBorder="1" applyAlignment="1" applyProtection="1">
      <alignment vertical="center"/>
      <protection hidden="1"/>
    </xf>
    <xf numFmtId="0" fontId="33" fillId="0" borderId="0" xfId="42" applyFont="1" applyAlignment="1" applyProtection="1">
      <alignment wrapText="1"/>
      <protection hidden="1"/>
    </xf>
    <xf numFmtId="166" fontId="34" fillId="37" borderId="10" xfId="42" applyNumberFormat="1" applyFont="1" applyFill="1" applyBorder="1" applyAlignment="1" applyProtection="1">
      <alignment horizontal="left" vertical="center"/>
      <protection hidden="1"/>
    </xf>
    <xf numFmtId="0" fontId="35" fillId="37" borderId="18" xfId="42" applyFont="1" applyFill="1" applyBorder="1" applyAlignment="1" applyProtection="1">
      <alignment vertical="center"/>
      <protection locked="0"/>
    </xf>
    <xf numFmtId="166" fontId="31" fillId="40" borderId="10" xfId="42" applyNumberFormat="1" applyFont="1" applyFill="1" applyBorder="1" applyAlignment="1" applyProtection="1">
      <alignment horizontal="left" vertical="center"/>
      <protection hidden="1"/>
    </xf>
    <xf numFmtId="166" fontId="34" fillId="35" borderId="10" xfId="42" applyNumberFormat="1" applyFont="1" applyFill="1" applyBorder="1" applyAlignment="1" applyProtection="1">
      <alignment horizontal="left" vertical="center"/>
      <protection hidden="1"/>
    </xf>
    <xf numFmtId="0" fontId="36" fillId="37" borderId="18" xfId="42" applyFont="1" applyFill="1" applyBorder="1" applyAlignment="1" applyProtection="1">
      <alignment vertical="center"/>
      <protection locked="0"/>
    </xf>
    <xf numFmtId="166" fontId="34" fillId="36" borderId="10" xfId="42" applyNumberFormat="1" applyFont="1" applyFill="1" applyBorder="1" applyAlignment="1" applyProtection="1">
      <alignment horizontal="left" vertical="center"/>
      <protection hidden="1"/>
    </xf>
    <xf numFmtId="166" fontId="31" fillId="37" borderId="10" xfId="42" applyNumberFormat="1" applyFont="1" applyFill="1" applyBorder="1" applyAlignment="1" applyProtection="1">
      <alignment horizontal="left" vertical="center"/>
      <protection hidden="1"/>
    </xf>
    <xf numFmtId="0" fontId="37" fillId="34" borderId="17" xfId="0" applyFont="1" applyFill="1" applyBorder="1" applyProtection="1">
      <protection hidden="1"/>
    </xf>
    <xf numFmtId="0" fontId="38" fillId="34" borderId="18" xfId="0" applyFont="1" applyFill="1" applyBorder="1" applyProtection="1">
      <protection hidden="1"/>
    </xf>
    <xf numFmtId="0" fontId="37" fillId="34" borderId="19" xfId="0" applyFont="1" applyFill="1" applyBorder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2" fillId="37" borderId="18" xfId="42" applyFont="1" applyFill="1" applyBorder="1" applyAlignment="1" applyProtection="1">
      <alignment vertical="center"/>
      <protection hidden="1"/>
    </xf>
    <xf numFmtId="166" fontId="31" fillId="37" borderId="19" xfId="42" applyNumberFormat="1" applyFont="1" applyFill="1" applyBorder="1" applyAlignment="1" applyProtection="1">
      <alignment vertical="center"/>
      <protection hidden="1"/>
    </xf>
    <xf numFmtId="165" fontId="31" fillId="38" borderId="21" xfId="42" applyNumberFormat="1" applyFont="1" applyFill="1" applyBorder="1" applyAlignment="1" applyProtection="1">
      <alignment vertical="center"/>
      <protection hidden="1"/>
    </xf>
    <xf numFmtId="166" fontId="31" fillId="38" borderId="18" xfId="42" applyNumberFormat="1" applyFont="1" applyFill="1" applyBorder="1" applyAlignment="1" applyProtection="1">
      <alignment horizontal="left" vertical="center"/>
      <protection hidden="1"/>
    </xf>
    <xf numFmtId="0" fontId="31" fillId="38" borderId="20" xfId="42" applyFont="1" applyFill="1" applyBorder="1" applyAlignment="1" applyProtection="1">
      <alignment vertical="center"/>
      <protection hidden="1"/>
    </xf>
    <xf numFmtId="165" fontId="34" fillId="37" borderId="21" xfId="42" applyNumberFormat="1" applyFont="1" applyFill="1" applyBorder="1" applyAlignment="1" applyProtection="1">
      <alignment vertical="center"/>
      <protection hidden="1"/>
    </xf>
    <xf numFmtId="166" fontId="34" fillId="37" borderId="18" xfId="42" applyNumberFormat="1" applyFont="1" applyFill="1" applyBorder="1" applyAlignment="1" applyProtection="1">
      <alignment horizontal="left" vertical="center"/>
      <protection hidden="1"/>
    </xf>
    <xf numFmtId="0" fontId="37" fillId="34" borderId="13" xfId="0" applyFont="1" applyFill="1" applyBorder="1" applyProtection="1">
      <protection hidden="1"/>
    </xf>
    <xf numFmtId="0" fontId="38" fillId="34" borderId="11" xfId="0" applyFont="1" applyFill="1" applyBorder="1" applyProtection="1">
      <protection hidden="1"/>
    </xf>
    <xf numFmtId="0" fontId="37" fillId="34" borderId="14" xfId="0" applyFont="1" applyFill="1" applyBorder="1" applyAlignment="1" applyProtection="1">
      <alignment horizontal="right"/>
      <protection hidden="1"/>
    </xf>
    <xf numFmtId="0" fontId="38" fillId="37" borderId="11" xfId="0" applyFont="1" applyFill="1" applyBorder="1" applyProtection="1">
      <protection hidden="1"/>
    </xf>
    <xf numFmtId="0" fontId="41" fillId="0" borderId="0" xfId="42" applyFont="1" applyAlignment="1" applyProtection="1">
      <alignment horizontal="left"/>
      <protection hidden="1"/>
    </xf>
    <xf numFmtId="0" fontId="34" fillId="37" borderId="20" xfId="42" applyFont="1" applyFill="1" applyBorder="1" applyAlignment="1" applyProtection="1">
      <alignment vertical="center"/>
      <protection hidden="1"/>
    </xf>
    <xf numFmtId="0" fontId="31" fillId="36" borderId="20" xfId="42" applyFont="1" applyFill="1" applyBorder="1" applyAlignment="1" applyProtection="1">
      <alignment vertical="center"/>
      <protection hidden="1"/>
    </xf>
    <xf numFmtId="0" fontId="31" fillId="36" borderId="19" xfId="42" applyFont="1" applyFill="1" applyBorder="1" applyAlignment="1" applyProtection="1">
      <alignment vertical="center"/>
      <protection hidden="1"/>
    </xf>
    <xf numFmtId="166" fontId="31" fillId="0" borderId="10" xfId="42" applyNumberFormat="1" applyFont="1" applyBorder="1" applyAlignment="1" applyProtection="1">
      <alignment horizontal="left" vertical="center"/>
      <protection hidden="1"/>
    </xf>
    <xf numFmtId="0" fontId="42" fillId="37" borderId="0" xfId="42" applyFont="1" applyFill="1" applyAlignment="1" applyProtection="1">
      <alignment vertical="center"/>
      <protection hidden="1"/>
    </xf>
    <xf numFmtId="0" fontId="32" fillId="41" borderId="18" xfId="42" applyFont="1" applyFill="1" applyBorder="1" applyAlignment="1" applyProtection="1">
      <alignment vertical="center"/>
      <protection locked="0"/>
    </xf>
    <xf numFmtId="166" fontId="34" fillId="0" borderId="10" xfId="42" applyNumberFormat="1" applyFont="1" applyBorder="1" applyAlignment="1" applyProtection="1">
      <alignment horizontal="left" vertical="center"/>
      <protection hidden="1"/>
    </xf>
    <xf numFmtId="166" fontId="31" fillId="42" borderId="10" xfId="42" applyNumberFormat="1" applyFont="1" applyFill="1" applyBorder="1" applyAlignment="1" applyProtection="1">
      <alignment horizontal="left" vertical="center"/>
      <protection hidden="1"/>
    </xf>
    <xf numFmtId="166" fontId="40" fillId="37" borderId="10" xfId="42" applyNumberFormat="1" applyFont="1" applyFill="1" applyBorder="1" applyAlignment="1" applyProtection="1">
      <alignment horizontal="left" vertical="center"/>
      <protection hidden="1"/>
    </xf>
    <xf numFmtId="166" fontId="31" fillId="38" borderId="10" xfId="42" applyNumberFormat="1" applyFont="1" applyFill="1" applyBorder="1" applyAlignment="1" applyProtection="1">
      <alignment horizontal="left" vertical="center"/>
      <protection hidden="1"/>
    </xf>
    <xf numFmtId="0" fontId="25" fillId="0" borderId="0" xfId="42" applyFont="1" applyProtection="1">
      <protection hidden="1"/>
    </xf>
    <xf numFmtId="166" fontId="43" fillId="43" borderId="10" xfId="42" applyNumberFormat="1" applyFont="1" applyFill="1" applyBorder="1" applyAlignment="1" applyProtection="1">
      <alignment horizontal="left" vertical="center"/>
      <protection hidden="1"/>
    </xf>
    <xf numFmtId="166" fontId="34" fillId="44" borderId="10" xfId="42" applyNumberFormat="1" applyFont="1" applyFill="1" applyBorder="1" applyAlignment="1" applyProtection="1">
      <alignment horizontal="left" vertical="center"/>
      <protection hidden="1"/>
    </xf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164" fontId="29" fillId="33" borderId="17" xfId="42" applyNumberFormat="1" applyFont="1" applyFill="1" applyBorder="1" applyAlignment="1" applyProtection="1">
      <alignment horizontal="center" vertical="center"/>
      <protection hidden="1"/>
    </xf>
    <xf numFmtId="164" fontId="29" fillId="33" borderId="18" xfId="0" applyNumberFormat="1" applyFont="1" applyFill="1" applyBorder="1" applyAlignment="1" applyProtection="1">
      <alignment horizontal="center" vertical="center"/>
      <protection hidden="1"/>
    </xf>
    <xf numFmtId="164" fontId="29" fillId="33" borderId="20" xfId="0" applyNumberFormat="1" applyFont="1" applyFill="1" applyBorder="1" applyAlignment="1" applyProtection="1">
      <alignment horizontal="center" vertical="center"/>
      <protection hidden="1"/>
    </xf>
    <xf numFmtId="164" fontId="29" fillId="33" borderId="21" xfId="42" applyNumberFormat="1" applyFont="1" applyFill="1" applyBorder="1" applyAlignment="1" applyProtection="1">
      <alignment horizontal="center" vertical="center"/>
      <protection hidden="1"/>
    </xf>
    <xf numFmtId="164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46" fillId="0" borderId="0" xfId="42" applyFont="1" applyProtection="1">
      <protection hidden="1"/>
    </xf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 xr:uid="{00000000-0005-0000-0000-000015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22"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vin\DROPBOX\VAGT\Vagt%20Kalender%202019%20i%20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"/>
      <sheetName val=" "/>
    </sheetNames>
    <sheetDataSet>
      <sheetData sheetId="0" refreshError="1"/>
      <sheetData sheetId="1" refreshError="1">
        <row r="2">
          <cell r="A2">
            <v>43466</v>
          </cell>
          <cell r="B2" t="str">
            <v>Nytårsdag</v>
          </cell>
        </row>
        <row r="3">
          <cell r="A3">
            <v>43573</v>
          </cell>
          <cell r="B3" t="str">
            <v>Skærtorsdag</v>
          </cell>
        </row>
        <row r="4">
          <cell r="A4">
            <v>43574</v>
          </cell>
          <cell r="B4" t="str">
            <v>Langfredag</v>
          </cell>
        </row>
        <row r="5">
          <cell r="A5">
            <v>43576</v>
          </cell>
          <cell r="B5" t="str">
            <v>Påskedag</v>
          </cell>
        </row>
        <row r="6">
          <cell r="A6">
            <v>43577</v>
          </cell>
          <cell r="B6" t="str">
            <v>2. påskedag</v>
          </cell>
        </row>
        <row r="7">
          <cell r="A7">
            <v>43602</v>
          </cell>
          <cell r="B7" t="str">
            <v>Store Bededag</v>
          </cell>
        </row>
        <row r="8">
          <cell r="A8">
            <v>43615</v>
          </cell>
          <cell r="B8" t="str">
            <v>Kristi Himmelfart</v>
          </cell>
        </row>
        <row r="9">
          <cell r="A9">
            <v>43625</v>
          </cell>
          <cell r="B9" t="str">
            <v>Pinsedag</v>
          </cell>
        </row>
        <row r="10">
          <cell r="A10">
            <v>43626</v>
          </cell>
          <cell r="B10" t="str">
            <v>2. pinsedag</v>
          </cell>
        </row>
        <row r="11">
          <cell r="A11">
            <v>43621</v>
          </cell>
          <cell r="B11" t="str">
            <v>Grundlovsdag</v>
          </cell>
        </row>
        <row r="12">
          <cell r="A12">
            <v>43824</v>
          </cell>
          <cell r="B12" t="str">
            <v>1. juledag</v>
          </cell>
        </row>
        <row r="13">
          <cell r="A13">
            <v>43825</v>
          </cell>
          <cell r="B13" t="str">
            <v>2. juledag</v>
          </cell>
        </row>
        <row r="14">
          <cell r="A14">
            <v>43830</v>
          </cell>
          <cell r="B14" t="str">
            <v>Nytårsaftens dag</v>
          </cell>
        </row>
        <row r="15">
          <cell r="A15" t="str">
            <v>Dato år2</v>
          </cell>
        </row>
        <row r="16">
          <cell r="A16">
            <v>43831</v>
          </cell>
          <cell r="B16" t="str">
            <v>Nytårsdag</v>
          </cell>
        </row>
        <row r="17">
          <cell r="A17">
            <v>43939</v>
          </cell>
          <cell r="B17" t="str">
            <v>Skærtorsdag</v>
          </cell>
        </row>
        <row r="18">
          <cell r="A18">
            <v>43940</v>
          </cell>
          <cell r="B18" t="str">
            <v>Langfredag</v>
          </cell>
        </row>
        <row r="19">
          <cell r="A19">
            <v>43942</v>
          </cell>
          <cell r="B19" t="str">
            <v>Påskedag</v>
          </cell>
        </row>
        <row r="20">
          <cell r="A20">
            <v>43943</v>
          </cell>
          <cell r="B20" t="str">
            <v>2. påskedag</v>
          </cell>
        </row>
        <row r="21">
          <cell r="A21">
            <v>43968</v>
          </cell>
          <cell r="B21" t="str">
            <v>Store Bededag</v>
          </cell>
        </row>
        <row r="22">
          <cell r="A22">
            <v>43981</v>
          </cell>
          <cell r="B22" t="str">
            <v>Kristi Himmelfart</v>
          </cell>
        </row>
        <row r="23">
          <cell r="A23">
            <v>43991</v>
          </cell>
          <cell r="B23" t="str">
            <v>Pinsedag</v>
          </cell>
        </row>
        <row r="24">
          <cell r="A24">
            <v>43992</v>
          </cell>
          <cell r="B24" t="str">
            <v>2. pinsedag</v>
          </cell>
        </row>
        <row r="25">
          <cell r="A25">
            <v>43987</v>
          </cell>
          <cell r="B25" t="str">
            <v>Grundlovsdag</v>
          </cell>
        </row>
        <row r="26">
          <cell r="A26">
            <v>44190</v>
          </cell>
          <cell r="B26" t="str">
            <v>1. juledag</v>
          </cell>
        </row>
        <row r="27">
          <cell r="A27">
            <v>44191</v>
          </cell>
          <cell r="B27" t="str">
            <v>2. juledag</v>
          </cell>
        </row>
        <row r="28">
          <cell r="A28">
            <v>44196</v>
          </cell>
          <cell r="B28" t="str">
            <v>Nytårsaftens dag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M96"/>
  <sheetViews>
    <sheetView tabSelected="1" topLeftCell="A16" zoomScale="85" zoomScaleNormal="85" zoomScaleSheetLayoutView="100" workbookViewId="0">
      <selection activeCell="AK42" sqref="C42:AK43"/>
    </sheetView>
  </sheetViews>
  <sheetFormatPr defaultColWidth="0" defaultRowHeight="14.25" zeroHeight="1" x14ac:dyDescent="0.2"/>
  <cols>
    <col min="1" max="1" width="7.28515625" style="5" customWidth="1"/>
    <col min="2" max="2" width="4.7109375" style="5" customWidth="1"/>
    <col min="3" max="3" width="3.5703125" style="5" customWidth="1"/>
    <col min="4" max="4" width="4.85546875" style="5" customWidth="1"/>
    <col min="5" max="5" width="4.28515625" style="5" customWidth="1"/>
    <col min="6" max="6" width="15.42578125" style="5" customWidth="1"/>
    <col min="7" max="7" width="3.28515625" style="5" customWidth="1"/>
    <col min="8" max="8" width="4.85546875" style="5" customWidth="1"/>
    <col min="9" max="9" width="3.5703125" style="5" customWidth="1"/>
    <col min="10" max="10" width="4.42578125" style="5" customWidth="1"/>
    <col min="11" max="11" width="5" style="5" customWidth="1"/>
    <col min="12" max="12" width="15.42578125" style="5" customWidth="1"/>
    <col min="13" max="13" width="3.28515625" style="5" customWidth="1"/>
    <col min="14" max="14" width="4.5703125" style="5" customWidth="1"/>
    <col min="15" max="15" width="3.5703125" style="5" customWidth="1"/>
    <col min="16" max="16" width="4.85546875" style="5" customWidth="1"/>
    <col min="17" max="17" width="4.28515625" style="5" customWidth="1"/>
    <col min="18" max="18" width="15.42578125" style="5" customWidth="1"/>
    <col min="19" max="19" width="3.28515625" style="5" bestFit="1" customWidth="1"/>
    <col min="20" max="20" width="4.5703125" style="5" customWidth="1"/>
    <col min="21" max="21" width="3.5703125" style="5" customWidth="1"/>
    <col min="22" max="23" width="4.7109375" style="5" customWidth="1"/>
    <col min="24" max="24" width="15.42578125" style="5" customWidth="1"/>
    <col min="25" max="25" width="3.28515625" style="5" bestFit="1" customWidth="1"/>
    <col min="26" max="26" width="4.28515625" style="5" customWidth="1"/>
    <col min="27" max="27" width="3.5703125" style="5" customWidth="1"/>
    <col min="28" max="28" width="4.28515625" style="5" customWidth="1"/>
    <col min="29" max="29" width="3.5703125" style="5" customWidth="1"/>
    <col min="30" max="30" width="15.42578125" style="5" customWidth="1"/>
    <col min="31" max="31" width="4.140625" style="5" bestFit="1" customWidth="1"/>
    <col min="32" max="32" width="4.28515625" style="5" customWidth="1"/>
    <col min="33" max="33" width="3.5703125" style="5" customWidth="1"/>
    <col min="34" max="35" width="4.7109375" style="5" customWidth="1"/>
    <col min="36" max="36" width="15.42578125" style="5" customWidth="1"/>
    <col min="37" max="37" width="3.28515625" style="5" bestFit="1" customWidth="1"/>
    <col min="38" max="38" width="12.28515625" style="5" bestFit="1" customWidth="1"/>
    <col min="39" max="39" width="12.28515625" style="5" hidden="1" customWidth="1"/>
    <col min="40" max="16384" width="9.140625" style="5" hidden="1"/>
  </cols>
  <sheetData>
    <row r="1" spans="1:39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44</v>
      </c>
      <c r="AF1" s="4"/>
      <c r="AG1" s="4">
        <v>3</v>
      </c>
      <c r="AH1" s="4">
        <v>6</v>
      </c>
      <c r="AI1" s="4"/>
      <c r="AJ1" s="3"/>
      <c r="AK1" s="3"/>
      <c r="AL1" s="3"/>
      <c r="AM1" s="3"/>
    </row>
    <row r="2" spans="1:39" x14ac:dyDescent="0.2">
      <c r="B2" s="6"/>
      <c r="C2" s="7" t="s">
        <v>0</v>
      </c>
      <c r="D2" s="7"/>
      <c r="E2" s="7"/>
      <c r="F2" s="8">
        <v>2021</v>
      </c>
      <c r="G2" s="3"/>
      <c r="H2" s="3"/>
      <c r="I2" s="3"/>
      <c r="J2" s="3"/>
      <c r="K2" s="3"/>
      <c r="R2" s="70"/>
      <c r="AE2" s="9" t="s">
        <v>43</v>
      </c>
      <c r="AF2" s="9"/>
      <c r="AG2" s="9">
        <v>3</v>
      </c>
      <c r="AH2" s="9">
        <v>6</v>
      </c>
      <c r="AI2" s="9"/>
      <c r="AK2" s="3"/>
      <c r="AL2" s="3"/>
      <c r="AM2" s="3"/>
    </row>
    <row r="3" spans="1:39" x14ac:dyDescent="0.2">
      <c r="B3" s="6"/>
      <c r="C3" s="7" t="s">
        <v>1</v>
      </c>
      <c r="D3" s="7"/>
      <c r="E3" s="7"/>
      <c r="F3" s="10" t="s">
        <v>27</v>
      </c>
      <c r="G3" s="3"/>
      <c r="H3" s="3"/>
      <c r="I3" s="3"/>
      <c r="J3" s="3"/>
      <c r="K3" s="3"/>
      <c r="L3" s="4">
        <f>IF(F4=12,F2+1,F2)</f>
        <v>2021</v>
      </c>
      <c r="M3" s="3"/>
      <c r="N3" s="3"/>
      <c r="O3" s="3"/>
      <c r="P3" s="3"/>
      <c r="Q3" s="3"/>
      <c r="R3" s="4">
        <f>IF(L4=12,L3+1,L3)</f>
        <v>2021</v>
      </c>
      <c r="S3" s="3"/>
      <c r="T3" s="3"/>
      <c r="U3" s="3"/>
      <c r="V3" s="3"/>
      <c r="W3" s="3"/>
      <c r="X3" s="4">
        <f>IF(R4=12,R3+1,R3)</f>
        <v>2021</v>
      </c>
      <c r="Y3" s="3"/>
      <c r="Z3" s="3"/>
      <c r="AA3" s="3"/>
      <c r="AB3" s="3"/>
      <c r="AC3" s="3"/>
      <c r="AD3" s="4">
        <f>IF(X4=12,X3+1,X3)</f>
        <v>2021</v>
      </c>
      <c r="AE3" s="4" t="s">
        <v>45</v>
      </c>
      <c r="AF3" s="4"/>
      <c r="AG3" s="4">
        <v>4</v>
      </c>
      <c r="AH3" s="4">
        <v>6</v>
      </c>
      <c r="AI3" s="4"/>
      <c r="AJ3" s="4">
        <f>IF(AD4=12,AD3+1,AD3)</f>
        <v>2021</v>
      </c>
      <c r="AK3" s="3"/>
      <c r="AL3" s="3"/>
      <c r="AM3" s="3"/>
    </row>
    <row r="4" spans="1:39" ht="8.25" customHeight="1" x14ac:dyDescent="0.2">
      <c r="C4" s="11"/>
      <c r="D4" s="11"/>
      <c r="E4" s="11"/>
      <c r="F4" s="4">
        <f>VLOOKUP(F3,' '!F2:G13,2,FALSE)</f>
        <v>1</v>
      </c>
      <c r="G4" s="3"/>
      <c r="H4" s="3"/>
      <c r="I4" s="3"/>
      <c r="J4" s="3"/>
      <c r="K4" s="3"/>
      <c r="L4" s="4">
        <f>IF(F4=12,1,F4+1)</f>
        <v>2</v>
      </c>
      <c r="M4" s="3"/>
      <c r="N4" s="3"/>
      <c r="O4" s="3"/>
      <c r="P4" s="3"/>
      <c r="Q4" s="3"/>
      <c r="R4" s="4">
        <f>IF(L4=12,1,L4+1)</f>
        <v>3</v>
      </c>
      <c r="S4" s="3"/>
      <c r="T4" s="3"/>
      <c r="U4" s="3"/>
      <c r="V4" s="3"/>
      <c r="W4" s="3"/>
      <c r="X4" s="4">
        <f>IF(R4=12,1,R4+1)</f>
        <v>4</v>
      </c>
      <c r="Y4" s="3"/>
      <c r="Z4" s="3"/>
      <c r="AA4" s="3"/>
      <c r="AB4" s="3"/>
      <c r="AC4" s="3"/>
      <c r="AD4" s="4">
        <f>IF(X4=12,1,X4+1)</f>
        <v>5</v>
      </c>
      <c r="AE4" s="4" t="s">
        <v>50</v>
      </c>
      <c r="AF4" s="4"/>
      <c r="AG4" s="4">
        <v>4</v>
      </c>
      <c r="AH4" s="4">
        <v>8</v>
      </c>
      <c r="AI4" s="4"/>
      <c r="AJ4" s="4">
        <f>IF(AD4=12,1,AD4+1)</f>
        <v>6</v>
      </c>
      <c r="AK4" s="3"/>
      <c r="AL4" s="3"/>
      <c r="AM4" s="3"/>
    </row>
    <row r="5" spans="1:39" ht="35.25" customHeight="1" x14ac:dyDescent="0.2">
      <c r="B5" s="12"/>
      <c r="C5" s="13" t="s">
        <v>60</v>
      </c>
      <c r="D5" s="13"/>
      <c r="E5" s="13"/>
      <c r="F5" s="13"/>
      <c r="G5" s="13"/>
      <c r="H5" s="13"/>
      <c r="I5" s="13"/>
      <c r="J5" s="13"/>
      <c r="K5" s="13"/>
      <c r="L5" s="64" t="s">
        <v>54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12"/>
      <c r="X5" s="12"/>
      <c r="Y5" s="12"/>
      <c r="Z5" s="73">
        <v>2021</v>
      </c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3"/>
      <c r="AM5" s="3"/>
    </row>
    <row r="6" spans="1:3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21.75" customHeight="1" x14ac:dyDescent="0.2">
      <c r="B7" s="78" t="str">
        <f>PROPER(TEXT(DATE($F$2,F4,1),"mmmm"))</f>
        <v>Januar</v>
      </c>
      <c r="C7" s="79"/>
      <c r="D7" s="79"/>
      <c r="E7" s="79"/>
      <c r="F7" s="79"/>
      <c r="G7" s="80"/>
      <c r="H7" s="81" t="str">
        <f>PROPER(TEXT(DATE($F$2,L4,1),"mmmm"))</f>
        <v>Februar</v>
      </c>
      <c r="I7" s="79"/>
      <c r="J7" s="79"/>
      <c r="K7" s="79"/>
      <c r="L7" s="79"/>
      <c r="M7" s="80"/>
      <c r="N7" s="81" t="str">
        <f>PROPER(TEXT(DATE($F$2,R4,1),"mmmm"))</f>
        <v>Marts</v>
      </c>
      <c r="O7" s="79"/>
      <c r="P7" s="79"/>
      <c r="Q7" s="79"/>
      <c r="R7" s="79"/>
      <c r="S7" s="80"/>
      <c r="T7" s="81" t="str">
        <f>PROPER(TEXT(DATE($F$2,X4,1),"mmmm"))</f>
        <v>April</v>
      </c>
      <c r="U7" s="79"/>
      <c r="V7" s="79"/>
      <c r="W7" s="79"/>
      <c r="X7" s="79"/>
      <c r="Y7" s="80"/>
      <c r="Z7" s="81" t="str">
        <f>PROPER(TEXT(DATE($F$2,AD4,1),"mmmm"))</f>
        <v>Maj</v>
      </c>
      <c r="AA7" s="79"/>
      <c r="AB7" s="79"/>
      <c r="AC7" s="79"/>
      <c r="AD7" s="79"/>
      <c r="AE7" s="80"/>
      <c r="AF7" s="81" t="str">
        <f>PROPER(TEXT(DATE($F$2,AJ4,1),"mmmm"))</f>
        <v>Juni</v>
      </c>
      <c r="AG7" s="79"/>
      <c r="AH7" s="79"/>
      <c r="AI7" s="79"/>
      <c r="AJ7" s="79"/>
      <c r="AK7" s="82"/>
    </row>
    <row r="8" spans="1:39" ht="21.75" customHeight="1" x14ac:dyDescent="0.2">
      <c r="B8" s="14"/>
      <c r="C8" s="15"/>
      <c r="D8" s="16" t="s">
        <v>47</v>
      </c>
      <c r="E8" s="16" t="s">
        <v>48</v>
      </c>
      <c r="F8" s="15"/>
      <c r="G8" s="15"/>
      <c r="H8" s="17"/>
      <c r="I8" s="15"/>
      <c r="J8" s="16" t="s">
        <v>47</v>
      </c>
      <c r="K8" s="16" t="s">
        <v>48</v>
      </c>
      <c r="L8" s="15"/>
      <c r="M8" s="18"/>
      <c r="N8" s="19"/>
      <c r="O8" s="15"/>
      <c r="P8" s="16" t="s">
        <v>47</v>
      </c>
      <c r="Q8" s="16" t="s">
        <v>48</v>
      </c>
      <c r="R8" s="15"/>
      <c r="S8" s="18"/>
      <c r="T8" s="19"/>
      <c r="U8" s="15"/>
      <c r="V8" s="16" t="s">
        <v>47</v>
      </c>
      <c r="W8" s="16" t="s">
        <v>48</v>
      </c>
      <c r="X8" s="15"/>
      <c r="Y8" s="18"/>
      <c r="Z8" s="19"/>
      <c r="AA8" s="15"/>
      <c r="AB8" s="16" t="s">
        <v>47</v>
      </c>
      <c r="AC8" s="16" t="s">
        <v>48</v>
      </c>
      <c r="AD8" s="15"/>
      <c r="AE8" s="18"/>
      <c r="AF8" s="19"/>
      <c r="AG8" s="15"/>
      <c r="AH8" s="16" t="s">
        <v>47</v>
      </c>
      <c r="AI8" s="16" t="s">
        <v>48</v>
      </c>
      <c r="AJ8" s="15"/>
      <c r="AK8" s="20"/>
    </row>
    <row r="9" spans="1:39" x14ac:dyDescent="0.2">
      <c r="B9" s="21">
        <f>WEEKDAY(C9,1)</f>
        <v>6</v>
      </c>
      <c r="C9" s="22">
        <f>DATE(F$2,F$4,1)</f>
        <v>44197</v>
      </c>
      <c r="D9" s="43"/>
      <c r="E9" s="43"/>
      <c r="F9" s="24" t="str">
        <f>IF(ISERROR(VLOOKUP(C9,'[1] '!$A$2:$B$28,2,FALSE)),"",VLOOKUP(C9,'[1] '!$A$2:$B$28,2,FALSE))</f>
        <v/>
      </c>
      <c r="G9" s="25" t="str">
        <f>IF(B9=2,1+INT((C9-DATE(YEAR(C9+4-WEEKDAY(C9+6)),1,5)+WEEKDAY(DATE(YEAR(C9+4-WEEKDAY(C9+6)),1,3)))/7),"")</f>
        <v/>
      </c>
      <c r="H9" s="21">
        <f>WEEKDAY(I9,1)</f>
        <v>2</v>
      </c>
      <c r="I9" s="22">
        <f>DATE(L$3,L$4,1)</f>
        <v>44228</v>
      </c>
      <c r="J9" s="43" t="s">
        <v>55</v>
      </c>
      <c r="K9" s="43" t="s">
        <v>50</v>
      </c>
      <c r="L9" s="26" t="str">
        <f>IF(ISERROR(VLOOKUP(I9,'[1] '!$A$2:$B$28,2,FALSE)),"",VLOOKUP(I9,'[1] '!$A$2:$B$28,2,FALSE))</f>
        <v/>
      </c>
      <c r="M9" s="27">
        <f t="shared" ref="M9:M39" si="0">IF(H9=2,1+INT((I9-DATE(YEAR(I9+4-WEEKDAY(I9+6)),1,5)+WEEKDAY(DATE(YEAR(I9+4-WEEKDAY(I9+6)),1,3)))/7),"")</f>
        <v>5</v>
      </c>
      <c r="N9" s="28">
        <f>WEEKDAY(O9,1)</f>
        <v>2</v>
      </c>
      <c r="O9" s="22">
        <f>DATE(R$3,R$4,1)</f>
        <v>44256</v>
      </c>
      <c r="P9" s="43" t="s">
        <v>53</v>
      </c>
      <c r="Q9" s="43" t="s">
        <v>50</v>
      </c>
      <c r="R9" s="26"/>
      <c r="S9" s="27">
        <f>IF(N9=2,1+INT((O9-DATE(YEAR(O9+4-WEEKDAY(O9+6)),1,5)+WEEKDAY(DATE(YEAR(O9+4-WEEKDAY(O9+6)),1,3)))/7),"")</f>
        <v>9</v>
      </c>
      <c r="T9" s="28">
        <f>WEEKDAY(U9,1)</f>
        <v>5</v>
      </c>
      <c r="U9" s="22">
        <f>DATE(X$3,X$4,1)</f>
        <v>44287</v>
      </c>
      <c r="V9" s="43" t="s">
        <v>55</v>
      </c>
      <c r="W9" s="43" t="s">
        <v>50</v>
      </c>
      <c r="X9" s="26" t="s">
        <v>61</v>
      </c>
      <c r="Y9" s="27" t="str">
        <f>IF(T9=2,1+INT((U9-DATE(YEAR(U9+4-WEEKDAY(U9+6)),1,5)+WEEKDAY(DATE(YEAR(U9+4-WEEKDAY(U9+6)),1,3)))/7),"")</f>
        <v/>
      </c>
      <c r="Z9" s="28">
        <f>WEEKDAY(AA9,1)</f>
        <v>7</v>
      </c>
      <c r="AA9" s="22">
        <f>DATE(AD$3,AD$4,1)</f>
        <v>44317</v>
      </c>
      <c r="AB9" s="43" t="s">
        <v>46</v>
      </c>
      <c r="AC9" s="63" t="s">
        <v>45</v>
      </c>
      <c r="AD9" s="26" t="str">
        <f>IF(ISERROR(VLOOKUP(AA9,'[1] '!$A$2:$B$28,2,FALSE)),"",VLOOKUP(AA9,'[1] '!$A$2:$B$28,2,FALSE))</f>
        <v/>
      </c>
      <c r="AE9" s="27" t="str">
        <f>IF(Z9=2,1+INT((AA9-DATE(YEAR(AA9+4-WEEKDAY(AA9+6)),1,5)+WEEKDAY(DATE(YEAR(AA9+4-WEEKDAY(AA9+6)),1,3)))/7),"")</f>
        <v/>
      </c>
      <c r="AF9" s="28">
        <f>WEEKDAY(AG9,1)</f>
        <v>3</v>
      </c>
      <c r="AG9" s="22">
        <f>DATE(AJ$3,AJ$4,1)</f>
        <v>44348</v>
      </c>
      <c r="AH9" s="43" t="s">
        <v>59</v>
      </c>
      <c r="AI9" s="63" t="s">
        <v>45</v>
      </c>
      <c r="AJ9" s="26" t="s">
        <v>11</v>
      </c>
      <c r="AK9" s="30" t="str">
        <f>IF(AF9=2,1+INT((AG9-DATE(YEAR(AG9+4-WEEKDAY(AG9+6)),1,5)+WEEKDAY(DATE(YEAR(AG9+4-WEEKDAY(AG9+6)),1,3)))/7),"")</f>
        <v/>
      </c>
    </row>
    <row r="10" spans="1:39" x14ac:dyDescent="0.2">
      <c r="B10" s="21">
        <f t="shared" ref="B10:B36" si="1">WEEKDAY(C10,1)</f>
        <v>7</v>
      </c>
      <c r="C10" s="22">
        <f>C9+1</f>
        <v>44198</v>
      </c>
      <c r="D10" s="43"/>
      <c r="E10" s="43"/>
      <c r="F10" s="24" t="str">
        <f>IF(ISERROR(VLOOKUP(C10,'[1] '!$A$2:$B$28,2,FALSE)),"",VLOOKUP(C10,'[1] '!$A$2:$B$28,2,FALSE))</f>
        <v/>
      </c>
      <c r="G10" s="30" t="str">
        <f t="shared" ref="G10:G38" si="2">IF(B10=2,1+INT((C10-DATE(YEAR(C10+4-WEEKDAY(C10+6)),1,5)+WEEKDAY(DATE(YEAR(C10+4-WEEKDAY(C10+6)),1,3)))/7),"")</f>
        <v/>
      </c>
      <c r="H10" s="21">
        <f t="shared" ref="H10:H36" si="3">WEEKDAY(I10,1)</f>
        <v>3</v>
      </c>
      <c r="I10" s="22">
        <f>I9+1</f>
        <v>44229</v>
      </c>
      <c r="J10" s="43" t="s">
        <v>55</v>
      </c>
      <c r="K10" s="43" t="s">
        <v>50</v>
      </c>
      <c r="L10" s="26" t="str">
        <f>IF(ISERROR(VLOOKUP(I10,'[1] '!$A$2:$B$28,2,FALSE)),"",VLOOKUP(I10,'[1] '!$A$2:$B$28,2,FALSE))</f>
        <v/>
      </c>
      <c r="M10" s="27" t="str">
        <f t="shared" si="0"/>
        <v/>
      </c>
      <c r="N10" s="28">
        <f t="shared" ref="N10:N36" si="4">WEEKDAY(O10,1)</f>
        <v>3</v>
      </c>
      <c r="O10" s="22">
        <f>O9+1</f>
        <v>44257</v>
      </c>
      <c r="P10" s="43" t="s">
        <v>53</v>
      </c>
      <c r="Q10" s="43" t="s">
        <v>50</v>
      </c>
      <c r="R10" s="26" t="str">
        <f>IF(ISERROR(VLOOKUP(O10,'[1] '!$A$2:$B$28,2,FALSE)),"",VLOOKUP(O10,'[1] '!$A$2:$B$28,2,FALSE))</f>
        <v/>
      </c>
      <c r="S10" s="27" t="str">
        <f t="shared" ref="S10:S39" si="5">IF(N10=2,1+INT((O10-DATE(YEAR(O10+4-WEEKDAY(O10+6)),1,5)+WEEKDAY(DATE(YEAR(O10+4-WEEKDAY(O10+6)),1,3)))/7),"")</f>
        <v/>
      </c>
      <c r="T10" s="28">
        <f t="shared" ref="T10:T36" si="6">WEEKDAY(U10,1)</f>
        <v>6</v>
      </c>
      <c r="U10" s="22">
        <f>U9+1</f>
        <v>44288</v>
      </c>
      <c r="V10" s="43" t="s">
        <v>59</v>
      </c>
      <c r="W10" s="43" t="s">
        <v>45</v>
      </c>
      <c r="X10" s="26" t="s">
        <v>61</v>
      </c>
      <c r="Y10" s="27" t="str">
        <f t="shared" ref="Y10:Y39" si="7">IF(T10=2,1+INT((U10-DATE(YEAR(U10+4-WEEKDAY(U10+6)),1,5)+WEEKDAY(DATE(YEAR(U10+4-WEEKDAY(U10+6)),1,3)))/7),"")</f>
        <v/>
      </c>
      <c r="Z10" s="28">
        <f t="shared" ref="Z10:Z36" si="8">WEEKDAY(AA10,1)</f>
        <v>1</v>
      </c>
      <c r="AA10" s="22">
        <f>AA9+1</f>
        <v>44318</v>
      </c>
      <c r="AB10" s="43" t="s">
        <v>46</v>
      </c>
      <c r="AC10" s="63" t="s">
        <v>45</v>
      </c>
      <c r="AD10" s="26" t="str">
        <f>IF(ISERROR(VLOOKUP(AA10,'[1] '!$A$2:$B$28,2,FALSE)),"",VLOOKUP(AA10,'[1] '!$A$2:$B$28,2,FALSE))</f>
        <v/>
      </c>
      <c r="AE10" s="27"/>
      <c r="AF10" s="28">
        <f t="shared" ref="AF10:AF36" si="9">WEEKDAY(AG10,1)</f>
        <v>4</v>
      </c>
      <c r="AG10" s="22">
        <f>AG9+1</f>
        <v>44349</v>
      </c>
      <c r="AH10" s="43" t="s">
        <v>59</v>
      </c>
      <c r="AI10" s="63" t="s">
        <v>45</v>
      </c>
      <c r="AJ10" s="26"/>
      <c r="AK10" s="30" t="str">
        <f t="shared" ref="AK10:AK39" si="10">IF(AF10=2,1+INT((AG10-DATE(YEAR(AG10+4-WEEKDAY(AG10+6)),1,5)+WEEKDAY(DATE(YEAR(AG10+4-WEEKDAY(AG10+6)),1,3)))/7),"")</f>
        <v/>
      </c>
    </row>
    <row r="11" spans="1:39" x14ac:dyDescent="0.2">
      <c r="B11" s="21">
        <f t="shared" si="1"/>
        <v>1</v>
      </c>
      <c r="C11" s="22">
        <f t="shared" ref="C11:C36" si="11">C10+1</f>
        <v>44199</v>
      </c>
      <c r="D11" s="43"/>
      <c r="E11" s="43"/>
      <c r="F11" s="26" t="str">
        <f>IF(ISERROR(VLOOKUP(C11,'[1] '!$A$2:$B$28,2,FALSE)),"",VLOOKUP(C11,'[1] '!$A$2:$B$28,2,FALSE))</f>
        <v/>
      </c>
      <c r="G11" s="31"/>
      <c r="H11" s="32">
        <f t="shared" si="3"/>
        <v>4</v>
      </c>
      <c r="I11" s="33">
        <f t="shared" ref="I11:I36" si="12">I10+1</f>
        <v>44230</v>
      </c>
      <c r="J11" s="43" t="s">
        <v>55</v>
      </c>
      <c r="K11" s="43" t="s">
        <v>50</v>
      </c>
      <c r="L11" s="26" t="str">
        <f>IF(ISERROR(VLOOKUP(I11,'[1] '!$A$2:$B$28,2,FALSE)),"",VLOOKUP(I11,'[1] '!$A$2:$B$28,2,FALSE))</f>
        <v/>
      </c>
      <c r="M11" s="34" t="str">
        <f t="shared" si="0"/>
        <v/>
      </c>
      <c r="N11" s="35">
        <f t="shared" si="4"/>
        <v>4</v>
      </c>
      <c r="O11" s="33">
        <f t="shared" ref="O11:O36" si="13">O10+1</f>
        <v>44258</v>
      </c>
      <c r="P11" s="43" t="s">
        <v>53</v>
      </c>
      <c r="Q11" s="43" t="s">
        <v>50</v>
      </c>
      <c r="R11" s="26"/>
      <c r="S11" s="34"/>
      <c r="T11" s="35">
        <f t="shared" si="6"/>
        <v>7</v>
      </c>
      <c r="U11" s="33">
        <f t="shared" ref="U11:U36" si="14">U10+1</f>
        <v>44289</v>
      </c>
      <c r="V11" s="43" t="s">
        <v>59</v>
      </c>
      <c r="W11" s="43" t="s">
        <v>45</v>
      </c>
      <c r="X11" s="26" t="s">
        <v>61</v>
      </c>
      <c r="Y11" s="34" t="str">
        <f t="shared" si="7"/>
        <v/>
      </c>
      <c r="Z11" s="35">
        <f t="shared" si="8"/>
        <v>2</v>
      </c>
      <c r="AA11" s="33">
        <f t="shared" ref="AA11:AA36" si="15">AA10+1</f>
        <v>44319</v>
      </c>
      <c r="AB11" s="43" t="s">
        <v>46</v>
      </c>
      <c r="AC11" s="63" t="s">
        <v>45</v>
      </c>
      <c r="AD11" s="26" t="str">
        <f>IF(ISERROR(VLOOKUP(AA11,'[1] '!$A$2:$B$28,2,FALSE)),"",VLOOKUP(AA11,'[1] '!$A$2:$B$28,2,FALSE))</f>
        <v/>
      </c>
      <c r="AE11" s="34">
        <f t="shared" ref="AE11:AE39" si="16">IF(Z11=2,1+INT((AA11-DATE(YEAR(AA11+4-WEEKDAY(AA11+6)),1,5)+WEEKDAY(DATE(YEAR(AA11+4-WEEKDAY(AA11+6)),1,3)))/7),"")</f>
        <v>18</v>
      </c>
      <c r="AF11" s="35">
        <f t="shared" si="9"/>
        <v>5</v>
      </c>
      <c r="AG11" s="33">
        <f t="shared" ref="AG11:AG36" si="17">AG10+1</f>
        <v>44350</v>
      </c>
      <c r="AH11" s="43" t="s">
        <v>59</v>
      </c>
      <c r="AI11" s="63" t="s">
        <v>45</v>
      </c>
      <c r="AJ11" s="26" t="str">
        <f>IF(ISERROR(VLOOKUP(AG11,'[1] '!$A$2:$B$28,2,FALSE)),"",VLOOKUP(AG11,'[1] '!$A$2:$B$28,2,FALSE))</f>
        <v/>
      </c>
      <c r="AK11" s="30" t="str">
        <f t="shared" si="10"/>
        <v/>
      </c>
      <c r="AM11" s="36"/>
    </row>
    <row r="12" spans="1:39" x14ac:dyDescent="0.2">
      <c r="B12" s="21">
        <f t="shared" si="1"/>
        <v>2</v>
      </c>
      <c r="C12" s="22">
        <f t="shared" si="11"/>
        <v>44200</v>
      </c>
      <c r="D12" s="43" t="s">
        <v>53</v>
      </c>
      <c r="E12" s="43" t="s">
        <v>50</v>
      </c>
      <c r="F12" s="24"/>
      <c r="G12" s="31">
        <f t="shared" si="2"/>
        <v>1</v>
      </c>
      <c r="H12" s="32">
        <f t="shared" si="3"/>
        <v>5</v>
      </c>
      <c r="I12" s="33">
        <f t="shared" si="12"/>
        <v>44231</v>
      </c>
      <c r="J12" s="43" t="s">
        <v>55</v>
      </c>
      <c r="K12" s="43" t="s">
        <v>50</v>
      </c>
      <c r="L12" s="26" t="str">
        <f>IF(ISERROR(VLOOKUP(I12,'[1] '!$A$2:$B$28,2,FALSE)),"",VLOOKUP(I12,'[1] '!$A$2:$B$28,2,FALSE))</f>
        <v/>
      </c>
      <c r="M12" s="34" t="str">
        <f t="shared" si="0"/>
        <v/>
      </c>
      <c r="N12" s="35">
        <f t="shared" si="4"/>
        <v>5</v>
      </c>
      <c r="O12" s="33">
        <f t="shared" si="13"/>
        <v>44259</v>
      </c>
      <c r="P12" s="43" t="s">
        <v>53</v>
      </c>
      <c r="Q12" s="43" t="s">
        <v>50</v>
      </c>
      <c r="R12" s="26" t="str">
        <f>IF(ISERROR(VLOOKUP(O12,'[1] '!$A$2:$B$28,2,FALSE)),"",VLOOKUP(O12,'[1] '!$A$2:$B$28,2,FALSE))</f>
        <v/>
      </c>
      <c r="S12" s="34" t="str">
        <f t="shared" si="5"/>
        <v/>
      </c>
      <c r="T12" s="35">
        <f t="shared" si="6"/>
        <v>1</v>
      </c>
      <c r="U12" s="33">
        <f t="shared" si="14"/>
        <v>44290</v>
      </c>
      <c r="V12" s="43" t="s">
        <v>59</v>
      </c>
      <c r="W12" s="43" t="s">
        <v>45</v>
      </c>
      <c r="X12" s="26" t="s">
        <v>61</v>
      </c>
      <c r="Y12" s="34"/>
      <c r="Z12" s="35">
        <f t="shared" si="8"/>
        <v>3</v>
      </c>
      <c r="AA12" s="33">
        <f t="shared" si="15"/>
        <v>44320</v>
      </c>
      <c r="AB12" s="43" t="s">
        <v>46</v>
      </c>
      <c r="AC12" s="63" t="s">
        <v>45</v>
      </c>
      <c r="AD12" s="26" t="str">
        <f>IF(ISERROR(VLOOKUP(AA12,'[1] '!$A$2:$B$28,2,FALSE)),"",VLOOKUP(AA12,'[1] '!$A$2:$B$28,2,FALSE))</f>
        <v/>
      </c>
      <c r="AE12" s="34" t="str">
        <f t="shared" si="16"/>
        <v/>
      </c>
      <c r="AF12" s="35">
        <f t="shared" si="9"/>
        <v>6</v>
      </c>
      <c r="AG12" s="33">
        <f t="shared" si="17"/>
        <v>44351</v>
      </c>
      <c r="AH12" s="43" t="s">
        <v>51</v>
      </c>
      <c r="AI12" s="63" t="s">
        <v>43</v>
      </c>
      <c r="AJ12" s="26" t="str">
        <f>IF(ISERROR(VLOOKUP(AG12,'[1] '!$A$2:$B$28,2,FALSE)),"",VLOOKUP(AG12,'[1] '!$A$2:$B$28,2,FALSE))</f>
        <v/>
      </c>
      <c r="AK12" s="30" t="str">
        <f t="shared" si="10"/>
        <v/>
      </c>
    </row>
    <row r="13" spans="1:39" x14ac:dyDescent="0.2">
      <c r="B13" s="21">
        <f t="shared" si="1"/>
        <v>3</v>
      </c>
      <c r="C13" s="22">
        <f t="shared" si="11"/>
        <v>44201</v>
      </c>
      <c r="D13" s="43" t="s">
        <v>53</v>
      </c>
      <c r="E13" s="43" t="s">
        <v>50</v>
      </c>
      <c r="F13" s="38" t="str">
        <f>IF(ISERROR(VLOOKUP(C13,'[1] '!$A$2:$B$28,2,FALSE)),"",VLOOKUP(C13,'[1] '!$A$2:$B$28,2,FALSE))</f>
        <v/>
      </c>
      <c r="G13" s="31" t="str">
        <f t="shared" si="2"/>
        <v/>
      </c>
      <c r="H13" s="32">
        <f t="shared" si="3"/>
        <v>6</v>
      </c>
      <c r="I13" s="33">
        <f t="shared" si="12"/>
        <v>44232</v>
      </c>
      <c r="J13" s="43" t="s">
        <v>59</v>
      </c>
      <c r="K13" s="43" t="s">
        <v>45</v>
      </c>
      <c r="L13" s="26" t="str">
        <f>IF(ISERROR(VLOOKUP(I13,'[1] '!$A$2:$B$28,2,FALSE)),"",VLOOKUP(I13,'[1] '!$A$2:$B$28,2,FALSE))</f>
        <v/>
      </c>
      <c r="M13" s="34" t="str">
        <f t="shared" si="0"/>
        <v/>
      </c>
      <c r="N13" s="35">
        <f t="shared" si="4"/>
        <v>6</v>
      </c>
      <c r="O13" s="33">
        <f t="shared" si="13"/>
        <v>44260</v>
      </c>
      <c r="P13" s="43" t="s">
        <v>46</v>
      </c>
      <c r="Q13" s="43" t="s">
        <v>45</v>
      </c>
      <c r="R13" s="26" t="str">
        <f>IF(ISERROR(VLOOKUP(O13,'[1] '!$A$2:$B$28,2,FALSE)),"",VLOOKUP(O13,'[1] '!$A$2:$B$28,2,FALSE))</f>
        <v/>
      </c>
      <c r="S13" s="34" t="str">
        <f t="shared" si="5"/>
        <v/>
      </c>
      <c r="T13" s="35">
        <f t="shared" si="6"/>
        <v>2</v>
      </c>
      <c r="U13" s="33">
        <f t="shared" si="14"/>
        <v>44291</v>
      </c>
      <c r="V13" s="43" t="s">
        <v>59</v>
      </c>
      <c r="W13" s="63" t="s">
        <v>45</v>
      </c>
      <c r="X13" s="26" t="s">
        <v>61</v>
      </c>
      <c r="Y13" s="34">
        <f t="shared" si="7"/>
        <v>14</v>
      </c>
      <c r="Z13" s="35">
        <f t="shared" si="8"/>
        <v>4</v>
      </c>
      <c r="AA13" s="33">
        <f t="shared" si="15"/>
        <v>44321</v>
      </c>
      <c r="AB13" s="43" t="s">
        <v>46</v>
      </c>
      <c r="AC13" s="63" t="s">
        <v>45</v>
      </c>
      <c r="AD13" s="26" t="str">
        <f>IF(ISERROR(VLOOKUP(AA13,'[1] '!$A$2:$B$28,2,FALSE)),"",VLOOKUP(AA13,'[1] '!$A$2:$B$28,2,FALSE))</f>
        <v/>
      </c>
      <c r="AE13" s="34" t="str">
        <f t="shared" si="16"/>
        <v/>
      </c>
      <c r="AF13" s="35">
        <f t="shared" si="9"/>
        <v>7</v>
      </c>
      <c r="AG13" s="33">
        <f t="shared" si="17"/>
        <v>44352</v>
      </c>
      <c r="AH13" s="43" t="s">
        <v>51</v>
      </c>
      <c r="AI13" s="63" t="s">
        <v>43</v>
      </c>
      <c r="AJ13" s="26" t="str">
        <f>IF(ISERROR(VLOOKUP(AG13,'[1] '!$A$2:$B$28,2,FALSE)),"",VLOOKUP(AG13,'[1] '!$A$2:$B$28,2,FALSE))</f>
        <v/>
      </c>
      <c r="AK13" s="30" t="str">
        <f t="shared" si="10"/>
        <v/>
      </c>
    </row>
    <row r="14" spans="1:39" x14ac:dyDescent="0.2">
      <c r="B14" s="21">
        <f t="shared" si="1"/>
        <v>4</v>
      </c>
      <c r="C14" s="22">
        <f t="shared" si="11"/>
        <v>44202</v>
      </c>
      <c r="D14" s="43" t="s">
        <v>53</v>
      </c>
      <c r="E14" s="43" t="s">
        <v>50</v>
      </c>
      <c r="F14" s="38" t="str">
        <f>IF(ISERROR(VLOOKUP(C14,'[1] '!$A$2:$B$28,2,FALSE)),"",VLOOKUP(C14,'[1] '!$A$2:$B$28,2,FALSE))</f>
        <v/>
      </c>
      <c r="G14" s="31"/>
      <c r="H14" s="32">
        <f t="shared" si="3"/>
        <v>7</v>
      </c>
      <c r="I14" s="33">
        <f t="shared" si="12"/>
        <v>44233</v>
      </c>
      <c r="J14" s="43" t="s">
        <v>59</v>
      </c>
      <c r="K14" s="43" t="s">
        <v>45</v>
      </c>
      <c r="L14" s="26" t="str">
        <f>IF(ISERROR(VLOOKUP(I14,'[1] '!$A$2:$B$28,2,FALSE)),"",VLOOKUP(I14,'[1] '!$A$2:$B$28,2,FALSE))</f>
        <v/>
      </c>
      <c r="M14" s="34" t="str">
        <f t="shared" si="0"/>
        <v/>
      </c>
      <c r="N14" s="35">
        <f t="shared" si="4"/>
        <v>7</v>
      </c>
      <c r="O14" s="33">
        <f t="shared" si="13"/>
        <v>44261</v>
      </c>
      <c r="P14" s="43" t="s">
        <v>46</v>
      </c>
      <c r="Q14" s="43" t="s">
        <v>45</v>
      </c>
      <c r="R14" s="26"/>
      <c r="S14" s="34" t="str">
        <f t="shared" si="5"/>
        <v/>
      </c>
      <c r="T14" s="35">
        <f t="shared" si="6"/>
        <v>3</v>
      </c>
      <c r="U14" s="33">
        <f t="shared" si="14"/>
        <v>44292</v>
      </c>
      <c r="V14" s="43" t="s">
        <v>59</v>
      </c>
      <c r="W14" s="63" t="s">
        <v>45</v>
      </c>
      <c r="X14" s="26"/>
      <c r="Y14" s="34" t="str">
        <f t="shared" si="7"/>
        <v/>
      </c>
      <c r="Z14" s="35">
        <f t="shared" si="8"/>
        <v>5</v>
      </c>
      <c r="AA14" s="33">
        <f t="shared" si="15"/>
        <v>44322</v>
      </c>
      <c r="AB14" s="43" t="s">
        <v>46</v>
      </c>
      <c r="AC14" s="63" t="s">
        <v>45</v>
      </c>
      <c r="AD14" s="26" t="str">
        <f>IF(ISERROR(VLOOKUP(AA14,'[1] '!$A$2:$B$28,2,FALSE)),"",VLOOKUP(AA14,'[1] '!$A$2:$B$28,2,FALSE))</f>
        <v/>
      </c>
      <c r="AE14" s="34" t="str">
        <f t="shared" si="16"/>
        <v/>
      </c>
      <c r="AF14" s="35">
        <f t="shared" si="9"/>
        <v>1</v>
      </c>
      <c r="AG14" s="33">
        <f t="shared" si="17"/>
        <v>44353</v>
      </c>
      <c r="AH14" s="43" t="s">
        <v>51</v>
      </c>
      <c r="AI14" s="63" t="s">
        <v>43</v>
      </c>
      <c r="AJ14" s="26" t="str">
        <f>IF(ISERROR(VLOOKUP(AG14,'[1] '!$A$2:$B$28,2,FALSE)),"",VLOOKUP(AG14,'[1] '!$A$2:$B$28,2,FALSE))</f>
        <v/>
      </c>
      <c r="AK14" s="30"/>
    </row>
    <row r="15" spans="1:39" x14ac:dyDescent="0.2">
      <c r="B15" s="21">
        <f t="shared" si="1"/>
        <v>5</v>
      </c>
      <c r="C15" s="22">
        <f t="shared" si="11"/>
        <v>44203</v>
      </c>
      <c r="D15" s="43" t="s">
        <v>53</v>
      </c>
      <c r="E15" s="43" t="s">
        <v>50</v>
      </c>
      <c r="F15" s="38" t="str">
        <f>IF(ISERROR(VLOOKUP(C15,'[1] '!$A$2:$B$28,2,FALSE)),"",VLOOKUP(C15,'[1] '!$A$2:$B$28,2,FALSE))</f>
        <v/>
      </c>
      <c r="G15" s="31" t="str">
        <f t="shared" si="2"/>
        <v/>
      </c>
      <c r="H15" s="32">
        <f t="shared" si="3"/>
        <v>1</v>
      </c>
      <c r="I15" s="33">
        <f t="shared" si="12"/>
        <v>44234</v>
      </c>
      <c r="J15" s="43" t="s">
        <v>59</v>
      </c>
      <c r="K15" s="43" t="s">
        <v>45</v>
      </c>
      <c r="L15" s="26"/>
      <c r="M15" s="34"/>
      <c r="N15" s="35">
        <f t="shared" si="4"/>
        <v>1</v>
      </c>
      <c r="O15" s="33">
        <f t="shared" si="13"/>
        <v>44262</v>
      </c>
      <c r="P15" s="43" t="s">
        <v>46</v>
      </c>
      <c r="Q15" s="43" t="s">
        <v>45</v>
      </c>
      <c r="R15" s="26" t="str">
        <f>IF(ISERROR(VLOOKUP(O15,'[1] '!$A$2:$B$28,2,FALSE)),"",VLOOKUP(O15,'[1] '!$A$2:$B$28,2,FALSE))</f>
        <v/>
      </c>
      <c r="S15" s="34" t="str">
        <f t="shared" si="5"/>
        <v/>
      </c>
      <c r="T15" s="35">
        <f t="shared" si="6"/>
        <v>4</v>
      </c>
      <c r="U15" s="33">
        <f t="shared" si="14"/>
        <v>44293</v>
      </c>
      <c r="V15" s="43" t="s">
        <v>59</v>
      </c>
      <c r="W15" s="63" t="s">
        <v>45</v>
      </c>
      <c r="X15" s="26"/>
      <c r="Y15" s="34" t="str">
        <f t="shared" si="7"/>
        <v/>
      </c>
      <c r="Z15" s="35">
        <f t="shared" si="8"/>
        <v>6</v>
      </c>
      <c r="AA15" s="33">
        <f t="shared" si="15"/>
        <v>44323</v>
      </c>
      <c r="AB15" s="43" t="s">
        <v>58</v>
      </c>
      <c r="AC15" s="63" t="s">
        <v>43</v>
      </c>
      <c r="AD15" s="26" t="str">
        <f>IF(ISERROR(VLOOKUP(AA15,'[1] '!$A$2:$B$28,2,FALSE)),"",VLOOKUP(AA15,'[1] '!$A$2:$B$28,2,FALSE))</f>
        <v/>
      </c>
      <c r="AE15" s="34" t="str">
        <f t="shared" si="16"/>
        <v/>
      </c>
      <c r="AF15" s="35">
        <f t="shared" si="9"/>
        <v>2</v>
      </c>
      <c r="AG15" s="33">
        <f t="shared" si="17"/>
        <v>44354</v>
      </c>
      <c r="AH15" s="43" t="s">
        <v>51</v>
      </c>
      <c r="AI15" s="63" t="s">
        <v>43</v>
      </c>
      <c r="AJ15" s="26" t="str">
        <f>IF(ISERROR(VLOOKUP(AG15,'[1] '!$A$2:$B$28,2,FALSE)),"",VLOOKUP(AG15,'[1] '!$A$2:$B$28,2,FALSE))</f>
        <v/>
      </c>
      <c r="AK15" s="30">
        <f t="shared" si="10"/>
        <v>23</v>
      </c>
    </row>
    <row r="16" spans="1:39" x14ac:dyDescent="0.2">
      <c r="B16" s="21">
        <f t="shared" si="1"/>
        <v>6</v>
      </c>
      <c r="C16" s="22">
        <f t="shared" si="11"/>
        <v>44204</v>
      </c>
      <c r="D16" s="43" t="s">
        <v>46</v>
      </c>
      <c r="E16" s="43" t="s">
        <v>45</v>
      </c>
      <c r="F16" s="38" t="str">
        <f>IF(ISERROR(VLOOKUP(C16,'[1] '!$A$2:$B$28,2,FALSE)),"",VLOOKUP(C16,'[1] '!$A$2:$B$28,2,FALSE))</f>
        <v/>
      </c>
      <c r="G16" s="31" t="str">
        <f t="shared" si="2"/>
        <v/>
      </c>
      <c r="H16" s="32">
        <f t="shared" si="3"/>
        <v>2</v>
      </c>
      <c r="I16" s="33">
        <f t="shared" si="12"/>
        <v>44235</v>
      </c>
      <c r="J16" s="43" t="s">
        <v>59</v>
      </c>
      <c r="K16" s="43" t="s">
        <v>45</v>
      </c>
      <c r="L16" s="26"/>
      <c r="M16" s="34">
        <f t="shared" si="0"/>
        <v>6</v>
      </c>
      <c r="N16" s="35">
        <f t="shared" si="4"/>
        <v>2</v>
      </c>
      <c r="O16" s="33">
        <f t="shared" si="13"/>
        <v>44263</v>
      </c>
      <c r="P16" s="43" t="s">
        <v>46</v>
      </c>
      <c r="Q16" s="43" t="s">
        <v>45</v>
      </c>
      <c r="R16" s="26" t="str">
        <f>IF(ISERROR(VLOOKUP(O16,'[1] '!$A$2:$B$28,2,FALSE)),"",VLOOKUP(O16,'[1] '!$A$2:$B$28,2,FALSE))</f>
        <v/>
      </c>
      <c r="S16" s="34">
        <f t="shared" si="5"/>
        <v>10</v>
      </c>
      <c r="T16" s="35">
        <f t="shared" si="6"/>
        <v>5</v>
      </c>
      <c r="U16" s="33">
        <f t="shared" si="14"/>
        <v>44294</v>
      </c>
      <c r="V16" s="43" t="s">
        <v>59</v>
      </c>
      <c r="W16" s="63" t="s">
        <v>45</v>
      </c>
      <c r="X16" s="26"/>
      <c r="Y16" s="34" t="str">
        <f t="shared" si="7"/>
        <v/>
      </c>
      <c r="Z16" s="35">
        <f t="shared" si="8"/>
        <v>7</v>
      </c>
      <c r="AA16" s="33">
        <f t="shared" si="15"/>
        <v>44324</v>
      </c>
      <c r="AB16" s="43" t="s">
        <v>58</v>
      </c>
      <c r="AC16" s="63" t="s">
        <v>43</v>
      </c>
      <c r="AD16" s="65"/>
      <c r="AE16" s="34" t="str">
        <f t="shared" si="16"/>
        <v/>
      </c>
      <c r="AF16" s="35">
        <f t="shared" si="9"/>
        <v>3</v>
      </c>
      <c r="AG16" s="33">
        <f t="shared" si="17"/>
        <v>44355</v>
      </c>
      <c r="AH16" s="43" t="s">
        <v>51</v>
      </c>
      <c r="AI16" s="63" t="s">
        <v>43</v>
      </c>
      <c r="AJ16" s="26" t="str">
        <f>IF(ISERROR(VLOOKUP(AG16,'[1] '!$A$2:$B$28,2,FALSE)),"",VLOOKUP(AG16,'[1] '!$A$2:$B$28,2,FALSE))</f>
        <v/>
      </c>
      <c r="AK16" s="31"/>
    </row>
    <row r="17" spans="2:37" x14ac:dyDescent="0.2">
      <c r="B17" s="21">
        <f t="shared" si="1"/>
        <v>7</v>
      </c>
      <c r="C17" s="22">
        <f t="shared" si="11"/>
        <v>44205</v>
      </c>
      <c r="D17" s="43" t="s">
        <v>46</v>
      </c>
      <c r="E17" s="43" t="s">
        <v>45</v>
      </c>
      <c r="F17" s="38" t="str">
        <f>IF(ISERROR(VLOOKUP(C17,'[1] '!$A$2:$B$28,2,FALSE)),"",VLOOKUP(C17,'[1] '!$A$2:$B$28,2,FALSE))</f>
        <v/>
      </c>
      <c r="G17" s="31" t="str">
        <f t="shared" si="2"/>
        <v/>
      </c>
      <c r="H17" s="32">
        <f t="shared" si="3"/>
        <v>3</v>
      </c>
      <c r="I17" s="33">
        <f t="shared" si="12"/>
        <v>44236</v>
      </c>
      <c r="J17" s="43" t="s">
        <v>59</v>
      </c>
      <c r="K17" s="43" t="s">
        <v>45</v>
      </c>
      <c r="L17" s="26"/>
      <c r="M17" s="34" t="str">
        <f t="shared" si="0"/>
        <v/>
      </c>
      <c r="N17" s="35">
        <f t="shared" si="4"/>
        <v>3</v>
      </c>
      <c r="O17" s="33">
        <f t="shared" si="13"/>
        <v>44264</v>
      </c>
      <c r="P17" s="43" t="s">
        <v>46</v>
      </c>
      <c r="Q17" s="43" t="s">
        <v>45</v>
      </c>
      <c r="R17" s="26" t="str">
        <f>IF(ISERROR(VLOOKUP(O17,'[1] '!$A$2:$B$28,2,FALSE)),"",VLOOKUP(O17,'[1] '!$A$2:$B$28,2,FALSE))</f>
        <v/>
      </c>
      <c r="S17" s="34" t="str">
        <f t="shared" si="5"/>
        <v/>
      </c>
      <c r="T17" s="35">
        <f t="shared" si="6"/>
        <v>6</v>
      </c>
      <c r="U17" s="33">
        <f t="shared" si="14"/>
        <v>44295</v>
      </c>
      <c r="V17" s="43" t="s">
        <v>51</v>
      </c>
      <c r="W17" s="63" t="s">
        <v>43</v>
      </c>
      <c r="X17" s="26"/>
      <c r="Y17" s="34" t="str">
        <f t="shared" si="7"/>
        <v/>
      </c>
      <c r="Z17" s="35">
        <f t="shared" si="8"/>
        <v>1</v>
      </c>
      <c r="AA17" s="33">
        <f t="shared" si="15"/>
        <v>44325</v>
      </c>
      <c r="AB17" s="43" t="s">
        <v>58</v>
      </c>
      <c r="AC17" s="63" t="s">
        <v>43</v>
      </c>
      <c r="AD17" s="26" t="str">
        <f>IF(ISERROR(VLOOKUP(AA17,'[1] '!$A$2:$B$28,2,FALSE)),"",VLOOKUP(AA17,'[1] '!$A$2:$B$28,2,FALSE))</f>
        <v/>
      </c>
      <c r="AE17" s="34"/>
      <c r="AF17" s="35">
        <f t="shared" si="9"/>
        <v>4</v>
      </c>
      <c r="AG17" s="33">
        <f t="shared" si="17"/>
        <v>44356</v>
      </c>
      <c r="AH17" s="43" t="s">
        <v>51</v>
      </c>
      <c r="AI17" s="63" t="s">
        <v>43</v>
      </c>
      <c r="AJ17" s="26"/>
      <c r="AK17" s="31" t="str">
        <f t="shared" si="10"/>
        <v/>
      </c>
    </row>
    <row r="18" spans="2:37" x14ac:dyDescent="0.2">
      <c r="B18" s="21">
        <f t="shared" si="1"/>
        <v>1</v>
      </c>
      <c r="C18" s="22">
        <f t="shared" si="11"/>
        <v>44206</v>
      </c>
      <c r="D18" s="43" t="s">
        <v>46</v>
      </c>
      <c r="E18" s="43" t="s">
        <v>45</v>
      </c>
      <c r="F18" s="26" t="str">
        <f>IF(ISERROR(VLOOKUP(C18,'[1] '!$A$2:$B$28,2,FALSE)),"",VLOOKUP(C18,'[1] '!$A$2:$B$28,2,FALSE))</f>
        <v/>
      </c>
      <c r="G18" s="31"/>
      <c r="H18" s="32">
        <f t="shared" si="3"/>
        <v>4</v>
      </c>
      <c r="I18" s="33">
        <f t="shared" si="12"/>
        <v>44237</v>
      </c>
      <c r="J18" s="43" t="s">
        <v>59</v>
      </c>
      <c r="K18" s="43" t="s">
        <v>45</v>
      </c>
      <c r="L18" s="26"/>
      <c r="M18" s="34" t="str">
        <f t="shared" si="0"/>
        <v/>
      </c>
      <c r="N18" s="35">
        <f t="shared" si="4"/>
        <v>4</v>
      </c>
      <c r="O18" s="33">
        <f t="shared" si="13"/>
        <v>44265</v>
      </c>
      <c r="P18" s="43" t="s">
        <v>46</v>
      </c>
      <c r="Q18" s="43" t="s">
        <v>45</v>
      </c>
      <c r="R18" s="26" t="str">
        <f>IF(ISERROR(VLOOKUP(O18,'[1] '!$A$2:$B$28,2,FALSE)),"",VLOOKUP(O18,'[1] '!$A$2:$B$28,2,FALSE))</f>
        <v/>
      </c>
      <c r="S18" s="34"/>
      <c r="T18" s="35">
        <f t="shared" si="6"/>
        <v>7</v>
      </c>
      <c r="U18" s="33">
        <f t="shared" si="14"/>
        <v>44296</v>
      </c>
      <c r="V18" s="43" t="s">
        <v>51</v>
      </c>
      <c r="W18" s="63" t="s">
        <v>43</v>
      </c>
      <c r="X18" s="26"/>
      <c r="Y18" s="34" t="str">
        <f t="shared" si="7"/>
        <v/>
      </c>
      <c r="Z18" s="35">
        <f t="shared" si="8"/>
        <v>2</v>
      </c>
      <c r="AA18" s="33">
        <f t="shared" si="15"/>
        <v>44326</v>
      </c>
      <c r="AB18" s="43" t="s">
        <v>58</v>
      </c>
      <c r="AC18" s="63" t="s">
        <v>43</v>
      </c>
      <c r="AD18" s="26" t="str">
        <f>IF(ISERROR(VLOOKUP(AA18,'[1] '!$A$2:$B$28,2,FALSE)),"",VLOOKUP(AA18,'[1] '!$A$2:$B$28,2,FALSE))</f>
        <v/>
      </c>
      <c r="AE18" s="34">
        <f t="shared" si="16"/>
        <v>19</v>
      </c>
      <c r="AF18" s="35">
        <f t="shared" si="9"/>
        <v>5</v>
      </c>
      <c r="AG18" s="33">
        <f t="shared" si="17"/>
        <v>44357</v>
      </c>
      <c r="AH18" s="43" t="s">
        <v>51</v>
      </c>
      <c r="AI18" s="63" t="s">
        <v>43</v>
      </c>
      <c r="AJ18" s="26"/>
      <c r="AK18" s="31" t="str">
        <f t="shared" si="10"/>
        <v/>
      </c>
    </row>
    <row r="19" spans="2:37" x14ac:dyDescent="0.2">
      <c r="B19" s="21">
        <f t="shared" si="1"/>
        <v>2</v>
      </c>
      <c r="C19" s="22">
        <f t="shared" si="11"/>
        <v>44207</v>
      </c>
      <c r="D19" s="43" t="s">
        <v>46</v>
      </c>
      <c r="E19" s="43" t="s">
        <v>45</v>
      </c>
      <c r="F19" s="26" t="str">
        <f>IF(ISERROR(VLOOKUP(C19,'[1] '!$A$2:$B$28,2,FALSE)),"",VLOOKUP(C19,'[1] '!$A$2:$B$28,2,FALSE))</f>
        <v/>
      </c>
      <c r="G19" s="31">
        <f t="shared" si="2"/>
        <v>2</v>
      </c>
      <c r="H19" s="32">
        <f t="shared" si="3"/>
        <v>5</v>
      </c>
      <c r="I19" s="33">
        <f t="shared" si="12"/>
        <v>44238</v>
      </c>
      <c r="J19" s="43" t="s">
        <v>59</v>
      </c>
      <c r="K19" s="43" t="s">
        <v>45</v>
      </c>
      <c r="L19" s="26"/>
      <c r="M19" s="34" t="str">
        <f t="shared" si="0"/>
        <v/>
      </c>
      <c r="N19" s="35">
        <f t="shared" si="4"/>
        <v>5</v>
      </c>
      <c r="O19" s="33">
        <f t="shared" si="13"/>
        <v>44266</v>
      </c>
      <c r="P19" s="43" t="s">
        <v>46</v>
      </c>
      <c r="Q19" s="43" t="s">
        <v>45</v>
      </c>
      <c r="R19" s="26" t="str">
        <f>IF(ISERROR(VLOOKUP(O19,'[1] '!$A$2:$B$28,2,FALSE)),"",VLOOKUP(O19,'[1] '!$A$2:$B$28,2,FALSE))</f>
        <v/>
      </c>
      <c r="S19" s="34" t="str">
        <f t="shared" si="5"/>
        <v/>
      </c>
      <c r="T19" s="35">
        <f t="shared" si="6"/>
        <v>1</v>
      </c>
      <c r="U19" s="33">
        <f t="shared" si="14"/>
        <v>44297</v>
      </c>
      <c r="V19" s="43" t="s">
        <v>51</v>
      </c>
      <c r="W19" s="63" t="s">
        <v>43</v>
      </c>
      <c r="X19" s="26"/>
      <c r="Y19" s="34"/>
      <c r="Z19" s="35">
        <f t="shared" si="8"/>
        <v>3</v>
      </c>
      <c r="AA19" s="33">
        <f t="shared" si="15"/>
        <v>44327</v>
      </c>
      <c r="AB19" s="43" t="s">
        <v>58</v>
      </c>
      <c r="AC19" s="63" t="s">
        <v>43</v>
      </c>
      <c r="AD19" s="26"/>
      <c r="AE19" s="34" t="str">
        <f t="shared" si="16"/>
        <v/>
      </c>
      <c r="AF19" s="35">
        <f t="shared" si="9"/>
        <v>6</v>
      </c>
      <c r="AG19" s="33">
        <f t="shared" si="17"/>
        <v>44358</v>
      </c>
      <c r="AH19" s="43" t="s">
        <v>57</v>
      </c>
      <c r="AI19" s="63" t="s">
        <v>44</v>
      </c>
      <c r="AJ19" s="26" t="str">
        <f>IF(ISERROR(VLOOKUP(AG19,'[1] '!$A$2:$B$28,2,FALSE)),"",VLOOKUP(AG19,'[1] '!$A$2:$B$28,2,FALSE))</f>
        <v/>
      </c>
      <c r="AK19" s="30" t="str">
        <f t="shared" si="10"/>
        <v/>
      </c>
    </row>
    <row r="20" spans="2:37" x14ac:dyDescent="0.2">
      <c r="B20" s="21">
        <f t="shared" si="1"/>
        <v>3</v>
      </c>
      <c r="C20" s="22">
        <f t="shared" si="11"/>
        <v>44208</v>
      </c>
      <c r="D20" s="43" t="s">
        <v>46</v>
      </c>
      <c r="E20" s="43" t="s">
        <v>45</v>
      </c>
      <c r="F20" s="26" t="str">
        <f>IF(ISERROR(VLOOKUP(C20,'[1] '!$A$2:$B$28,2,FALSE)),"",VLOOKUP(C20,'[1] '!$A$2:$B$28,2,FALSE))</f>
        <v/>
      </c>
      <c r="G20" s="31" t="str">
        <f t="shared" si="2"/>
        <v/>
      </c>
      <c r="H20" s="32">
        <f t="shared" si="3"/>
        <v>6</v>
      </c>
      <c r="I20" s="33">
        <f t="shared" si="12"/>
        <v>44239</v>
      </c>
      <c r="J20" s="43" t="s">
        <v>51</v>
      </c>
      <c r="K20" s="43" t="s">
        <v>43</v>
      </c>
      <c r="L20" s="26"/>
      <c r="M20" s="34" t="str">
        <f t="shared" si="0"/>
        <v/>
      </c>
      <c r="N20" s="35">
        <f t="shared" si="4"/>
        <v>6</v>
      </c>
      <c r="O20" s="33">
        <f t="shared" si="13"/>
        <v>44267</v>
      </c>
      <c r="P20" s="43" t="s">
        <v>58</v>
      </c>
      <c r="Q20" s="43" t="s">
        <v>43</v>
      </c>
      <c r="R20" s="26" t="str">
        <f>IF(ISERROR(VLOOKUP(O20,'[1] '!$A$2:$B$28,2,FALSE)),"",VLOOKUP(O20,'[1] '!$A$2:$B$28,2,FALSE))</f>
        <v/>
      </c>
      <c r="S20" s="34" t="str">
        <f t="shared" si="5"/>
        <v/>
      </c>
      <c r="T20" s="35">
        <f t="shared" si="6"/>
        <v>2</v>
      </c>
      <c r="U20" s="33">
        <f t="shared" si="14"/>
        <v>44298</v>
      </c>
      <c r="V20" s="43" t="s">
        <v>51</v>
      </c>
      <c r="W20" s="63" t="s">
        <v>43</v>
      </c>
      <c r="X20" s="26"/>
      <c r="Y20" s="34">
        <f t="shared" si="7"/>
        <v>15</v>
      </c>
      <c r="Z20" s="35">
        <f t="shared" si="8"/>
        <v>4</v>
      </c>
      <c r="AA20" s="33">
        <f t="shared" si="15"/>
        <v>44328</v>
      </c>
      <c r="AB20" s="43" t="s">
        <v>58</v>
      </c>
      <c r="AC20" s="63" t="s">
        <v>43</v>
      </c>
      <c r="AD20" s="26" t="str">
        <f>IF(ISERROR(VLOOKUP(AA20,'[1] '!$A$2:$B$28,2,FALSE)),"",VLOOKUP(AA20,'[1] '!$A$2:$B$28,2,FALSE))</f>
        <v/>
      </c>
      <c r="AE20" s="34" t="str">
        <f t="shared" si="16"/>
        <v/>
      </c>
      <c r="AF20" s="35">
        <f t="shared" si="9"/>
        <v>7</v>
      </c>
      <c r="AG20" s="33">
        <f t="shared" si="17"/>
        <v>44359</v>
      </c>
      <c r="AH20" s="43" t="s">
        <v>57</v>
      </c>
      <c r="AI20" s="63" t="s">
        <v>44</v>
      </c>
      <c r="AJ20" s="26" t="str">
        <f>IF(ISERROR(VLOOKUP(AG20,'[1] '!$A$2:$B$28,2,FALSE)),"",VLOOKUP(AG20,'[1] '!$A$2:$B$28,2,FALSE))</f>
        <v/>
      </c>
      <c r="AK20" s="30" t="str">
        <f t="shared" si="10"/>
        <v/>
      </c>
    </row>
    <row r="21" spans="2:37" x14ac:dyDescent="0.2">
      <c r="B21" s="21">
        <f t="shared" si="1"/>
        <v>4</v>
      </c>
      <c r="C21" s="22">
        <f t="shared" si="11"/>
        <v>44209</v>
      </c>
      <c r="D21" s="43" t="s">
        <v>46</v>
      </c>
      <c r="E21" s="43" t="s">
        <v>45</v>
      </c>
      <c r="F21" s="26" t="str">
        <f>IF(ISERROR(VLOOKUP(C21,'[1] '!$A$2:$B$28,2,FALSE)),"",VLOOKUP(C21,'[1] '!$A$2:$B$28,2,FALSE))</f>
        <v/>
      </c>
      <c r="G21" s="31" t="str">
        <f t="shared" si="2"/>
        <v/>
      </c>
      <c r="H21" s="32">
        <f t="shared" si="3"/>
        <v>7</v>
      </c>
      <c r="I21" s="33">
        <f t="shared" si="12"/>
        <v>44240</v>
      </c>
      <c r="J21" s="43" t="s">
        <v>51</v>
      </c>
      <c r="K21" s="43" t="s">
        <v>43</v>
      </c>
      <c r="L21" s="26" t="s">
        <v>52</v>
      </c>
      <c r="M21" s="34" t="str">
        <f t="shared" si="0"/>
        <v/>
      </c>
      <c r="N21" s="35">
        <f t="shared" si="4"/>
        <v>7</v>
      </c>
      <c r="O21" s="33">
        <f t="shared" si="13"/>
        <v>44268</v>
      </c>
      <c r="P21" s="43" t="s">
        <v>58</v>
      </c>
      <c r="Q21" s="43" t="s">
        <v>43</v>
      </c>
      <c r="R21" s="26"/>
      <c r="S21" s="34" t="str">
        <f t="shared" si="5"/>
        <v/>
      </c>
      <c r="T21" s="35">
        <f t="shared" si="6"/>
        <v>3</v>
      </c>
      <c r="U21" s="33">
        <f t="shared" si="14"/>
        <v>44299</v>
      </c>
      <c r="V21" s="43" t="s">
        <v>51</v>
      </c>
      <c r="W21" s="63" t="s">
        <v>43</v>
      </c>
      <c r="X21" s="26"/>
      <c r="Y21" s="34" t="str">
        <f t="shared" si="7"/>
        <v/>
      </c>
      <c r="Z21" s="35">
        <f t="shared" si="8"/>
        <v>5</v>
      </c>
      <c r="AA21" s="33">
        <f t="shared" si="15"/>
        <v>44329</v>
      </c>
      <c r="AB21" s="43" t="s">
        <v>58</v>
      </c>
      <c r="AC21" s="63" t="s">
        <v>43</v>
      </c>
      <c r="AD21" s="26" t="s">
        <v>9</v>
      </c>
      <c r="AE21" s="34" t="str">
        <f t="shared" si="16"/>
        <v/>
      </c>
      <c r="AF21" s="35">
        <f t="shared" si="9"/>
        <v>1</v>
      </c>
      <c r="AG21" s="33">
        <f t="shared" si="17"/>
        <v>44360</v>
      </c>
      <c r="AH21" s="43" t="s">
        <v>57</v>
      </c>
      <c r="AI21" s="63" t="s">
        <v>44</v>
      </c>
      <c r="AJ21" s="26" t="str">
        <f>IF(ISERROR(VLOOKUP(AG21,'[1] '!$A$2:$B$28,2,FALSE)),"",VLOOKUP(AG21,'[1] '!$A$2:$B$28,2,FALSE))</f>
        <v/>
      </c>
      <c r="AK21" s="31"/>
    </row>
    <row r="22" spans="2:37" x14ac:dyDescent="0.2">
      <c r="B22" s="21">
        <f t="shared" si="1"/>
        <v>5</v>
      </c>
      <c r="C22" s="22">
        <f t="shared" si="11"/>
        <v>44210</v>
      </c>
      <c r="D22" s="43" t="s">
        <v>46</v>
      </c>
      <c r="E22" s="43" t="s">
        <v>45</v>
      </c>
      <c r="F22" s="26" t="str">
        <f>IF(ISERROR(VLOOKUP(C22,'[1] '!$A$2:$B$28,2,FALSE)),"",VLOOKUP(C22,'[1] '!$A$2:$B$28,2,FALSE))</f>
        <v/>
      </c>
      <c r="G22" s="31" t="str">
        <f t="shared" si="2"/>
        <v/>
      </c>
      <c r="H22" s="32">
        <f t="shared" si="3"/>
        <v>1</v>
      </c>
      <c r="I22" s="33">
        <f t="shared" si="12"/>
        <v>44241</v>
      </c>
      <c r="J22" s="43" t="s">
        <v>51</v>
      </c>
      <c r="K22" s="43" t="s">
        <v>43</v>
      </c>
      <c r="L22" s="26" t="s">
        <v>52</v>
      </c>
      <c r="M22" s="34"/>
      <c r="N22" s="35">
        <f t="shared" si="4"/>
        <v>1</v>
      </c>
      <c r="O22" s="33">
        <f t="shared" si="13"/>
        <v>44269</v>
      </c>
      <c r="P22" s="43" t="s">
        <v>58</v>
      </c>
      <c r="Q22" s="43" t="s">
        <v>43</v>
      </c>
      <c r="R22" s="26" t="str">
        <f>IF(ISERROR(VLOOKUP(O22,'[1] '!$A$2:$B$28,2,FALSE)),"",VLOOKUP(O22,'[1] '!$A$2:$B$28,2,FALSE))</f>
        <v/>
      </c>
      <c r="S22" s="34" t="str">
        <f t="shared" si="5"/>
        <v/>
      </c>
      <c r="T22" s="35">
        <f t="shared" si="6"/>
        <v>4</v>
      </c>
      <c r="U22" s="33">
        <f t="shared" si="14"/>
        <v>44300</v>
      </c>
      <c r="V22" s="43" t="s">
        <v>51</v>
      </c>
      <c r="W22" s="63" t="s">
        <v>43</v>
      </c>
      <c r="X22" s="26"/>
      <c r="Y22" s="34" t="str">
        <f t="shared" si="7"/>
        <v/>
      </c>
      <c r="Z22" s="35">
        <f t="shared" si="8"/>
        <v>6</v>
      </c>
      <c r="AA22" s="33">
        <f t="shared" si="15"/>
        <v>44330</v>
      </c>
      <c r="AB22" s="43" t="s">
        <v>56</v>
      </c>
      <c r="AC22" s="66" t="s">
        <v>44</v>
      </c>
      <c r="AD22" s="26"/>
      <c r="AE22" s="34" t="str">
        <f t="shared" si="16"/>
        <v/>
      </c>
      <c r="AF22" s="35">
        <f t="shared" si="9"/>
        <v>2</v>
      </c>
      <c r="AG22" s="33">
        <f t="shared" si="17"/>
        <v>44361</v>
      </c>
      <c r="AH22" s="43" t="s">
        <v>57</v>
      </c>
      <c r="AI22" s="63" t="s">
        <v>44</v>
      </c>
      <c r="AJ22" s="26" t="str">
        <f>IF(ISERROR(VLOOKUP(AG22,'[1] '!$A$2:$B$28,2,FALSE)),"",VLOOKUP(AG22,'[1] '!$A$2:$B$28,2,FALSE))</f>
        <v/>
      </c>
      <c r="AK22" s="30">
        <f t="shared" si="10"/>
        <v>24</v>
      </c>
    </row>
    <row r="23" spans="2:37" x14ac:dyDescent="0.2">
      <c r="B23" s="21">
        <f t="shared" si="1"/>
        <v>6</v>
      </c>
      <c r="C23" s="22">
        <f t="shared" si="11"/>
        <v>44211</v>
      </c>
      <c r="D23" s="43" t="s">
        <v>58</v>
      </c>
      <c r="E23" s="43" t="s">
        <v>43</v>
      </c>
      <c r="F23" s="26" t="str">
        <f>IF(ISERROR(VLOOKUP(C23,'[1] '!$A$2:$B$28,2,FALSE)),"",VLOOKUP(C23,'[1] '!$A$2:$B$28,2,FALSE))</f>
        <v/>
      </c>
      <c r="G23" s="31" t="str">
        <f t="shared" si="2"/>
        <v/>
      </c>
      <c r="H23" s="32">
        <f t="shared" si="3"/>
        <v>2</v>
      </c>
      <c r="I23" s="33">
        <f t="shared" si="12"/>
        <v>44242</v>
      </c>
      <c r="J23" s="43" t="s">
        <v>51</v>
      </c>
      <c r="K23" s="43" t="s">
        <v>43</v>
      </c>
      <c r="L23" s="26" t="s">
        <v>52</v>
      </c>
      <c r="M23" s="34">
        <f t="shared" si="0"/>
        <v>7</v>
      </c>
      <c r="N23" s="35">
        <f t="shared" si="4"/>
        <v>2</v>
      </c>
      <c r="O23" s="33">
        <f t="shared" si="13"/>
        <v>44270</v>
      </c>
      <c r="P23" s="43" t="s">
        <v>58</v>
      </c>
      <c r="Q23" s="29" t="s">
        <v>43</v>
      </c>
      <c r="R23" s="26" t="str">
        <f>IF(ISERROR(VLOOKUP(O23,'[1] '!$A$2:$B$28,2,FALSE)),"",VLOOKUP(O23,'[1] '!$A$2:$B$28,2,FALSE))</f>
        <v/>
      </c>
      <c r="S23" s="34">
        <f t="shared" si="5"/>
        <v>11</v>
      </c>
      <c r="T23" s="35">
        <f t="shared" si="6"/>
        <v>5</v>
      </c>
      <c r="U23" s="33">
        <f t="shared" si="14"/>
        <v>44301</v>
      </c>
      <c r="V23" s="43" t="s">
        <v>51</v>
      </c>
      <c r="W23" s="63" t="s">
        <v>43</v>
      </c>
      <c r="X23" s="26"/>
      <c r="Y23" s="34" t="str">
        <f t="shared" si="7"/>
        <v/>
      </c>
      <c r="Z23" s="35">
        <f t="shared" si="8"/>
        <v>7</v>
      </c>
      <c r="AA23" s="33">
        <f t="shared" si="15"/>
        <v>44331</v>
      </c>
      <c r="AB23" s="43" t="s">
        <v>56</v>
      </c>
      <c r="AC23" s="66" t="s">
        <v>44</v>
      </c>
      <c r="AD23" s="26" t="str">
        <f>IF(ISERROR(VLOOKUP(AA23,'[1] '!$A$2:$B$28,2,FALSE)),"",VLOOKUP(AA23,'[1] '!$A$2:$B$28,2,FALSE))</f>
        <v/>
      </c>
      <c r="AE23" s="34" t="str">
        <f t="shared" si="16"/>
        <v/>
      </c>
      <c r="AF23" s="35">
        <f t="shared" si="9"/>
        <v>3</v>
      </c>
      <c r="AG23" s="33">
        <f t="shared" si="17"/>
        <v>44362</v>
      </c>
      <c r="AH23" s="43" t="s">
        <v>57</v>
      </c>
      <c r="AI23" s="63" t="s">
        <v>44</v>
      </c>
      <c r="AJ23" s="26" t="str">
        <f>IF(ISERROR(VLOOKUP(AG23,'[1] '!$A$2:$B$28,2,FALSE)),"",VLOOKUP(AG23,'[1] '!$A$2:$B$28,2,FALSE))</f>
        <v/>
      </c>
      <c r="AK23" s="30" t="str">
        <f t="shared" si="10"/>
        <v/>
      </c>
    </row>
    <row r="24" spans="2:37" x14ac:dyDescent="0.2">
      <c r="B24" s="21">
        <f t="shared" si="1"/>
        <v>7</v>
      </c>
      <c r="C24" s="22">
        <f t="shared" si="11"/>
        <v>44212</v>
      </c>
      <c r="D24" s="43" t="s">
        <v>58</v>
      </c>
      <c r="E24" s="43" t="s">
        <v>43</v>
      </c>
      <c r="F24" s="26" t="str">
        <f>IF(ISERROR(VLOOKUP(C24,'[1] '!$A$2:$B$28,2,FALSE)),"",VLOOKUP(C24,'[1] '!$A$2:$B$28,2,FALSE))</f>
        <v/>
      </c>
      <c r="G24" s="31" t="str">
        <f t="shared" si="2"/>
        <v/>
      </c>
      <c r="H24" s="32">
        <f t="shared" si="3"/>
        <v>3</v>
      </c>
      <c r="I24" s="33">
        <f t="shared" si="12"/>
        <v>44243</v>
      </c>
      <c r="J24" s="43" t="s">
        <v>51</v>
      </c>
      <c r="K24" s="43" t="s">
        <v>43</v>
      </c>
      <c r="L24" s="26" t="s">
        <v>52</v>
      </c>
      <c r="M24" s="34" t="str">
        <f t="shared" si="0"/>
        <v/>
      </c>
      <c r="N24" s="35">
        <f t="shared" si="4"/>
        <v>3</v>
      </c>
      <c r="O24" s="33">
        <f t="shared" si="13"/>
        <v>44271</v>
      </c>
      <c r="P24" s="43" t="s">
        <v>58</v>
      </c>
      <c r="Q24" s="43" t="s">
        <v>43</v>
      </c>
      <c r="R24" s="26" t="str">
        <f>IF(ISERROR(VLOOKUP(O24,'[1] '!$A$2:$B$28,2,FALSE)),"",VLOOKUP(O24,'[1] '!$A$2:$B$28,2,FALSE))</f>
        <v/>
      </c>
      <c r="S24" s="34" t="str">
        <f t="shared" si="5"/>
        <v/>
      </c>
      <c r="T24" s="35">
        <f t="shared" si="6"/>
        <v>6</v>
      </c>
      <c r="U24" s="33">
        <f t="shared" si="14"/>
        <v>44302</v>
      </c>
      <c r="V24" s="43" t="s">
        <v>57</v>
      </c>
      <c r="W24" s="63" t="s">
        <v>44</v>
      </c>
      <c r="X24" s="26"/>
      <c r="Y24" s="34" t="str">
        <f t="shared" si="7"/>
        <v/>
      </c>
      <c r="Z24" s="35">
        <f t="shared" si="8"/>
        <v>1</v>
      </c>
      <c r="AA24" s="33">
        <f t="shared" si="15"/>
        <v>44332</v>
      </c>
      <c r="AB24" s="43" t="s">
        <v>56</v>
      </c>
      <c r="AC24" s="66" t="s">
        <v>44</v>
      </c>
      <c r="AD24" s="26" t="str">
        <f>IF(ISERROR(VLOOKUP(AA24,'[1] '!$A$2:$B$28,2,FALSE)),"",VLOOKUP(AA24,'[1] '!$A$2:$B$28,2,FALSE))</f>
        <v/>
      </c>
      <c r="AE24" s="34"/>
      <c r="AF24" s="35">
        <f t="shared" si="9"/>
        <v>4</v>
      </c>
      <c r="AG24" s="33">
        <f t="shared" si="17"/>
        <v>44363</v>
      </c>
      <c r="AH24" s="43" t="s">
        <v>57</v>
      </c>
      <c r="AI24" s="63" t="s">
        <v>44</v>
      </c>
      <c r="AJ24" s="26" t="str">
        <f>IF(ISERROR(VLOOKUP(AG24,'[1] '!$A$2:$B$28,2,FALSE)),"",VLOOKUP(AG24,'[1] '!$A$2:$B$28,2,FALSE))</f>
        <v/>
      </c>
      <c r="AK24" s="30" t="str">
        <f t="shared" si="10"/>
        <v/>
      </c>
    </row>
    <row r="25" spans="2:37" x14ac:dyDescent="0.2">
      <c r="B25" s="21">
        <f t="shared" si="1"/>
        <v>1</v>
      </c>
      <c r="C25" s="22">
        <f t="shared" si="11"/>
        <v>44213</v>
      </c>
      <c r="D25" s="43" t="s">
        <v>58</v>
      </c>
      <c r="E25" s="43" t="s">
        <v>43</v>
      </c>
      <c r="F25" s="26" t="str">
        <f>IF(ISERROR(VLOOKUP(C25,'[1] '!$A$2:$B$28,2,FALSE)),"",VLOOKUP(C25,'[1] '!$A$2:$B$28,2,FALSE))</f>
        <v/>
      </c>
      <c r="G25" s="31"/>
      <c r="H25" s="32">
        <f t="shared" si="3"/>
        <v>4</v>
      </c>
      <c r="I25" s="33">
        <f t="shared" si="12"/>
        <v>44244</v>
      </c>
      <c r="J25" s="43" t="s">
        <v>51</v>
      </c>
      <c r="K25" s="43" t="s">
        <v>43</v>
      </c>
      <c r="L25" s="83" t="s">
        <v>52</v>
      </c>
      <c r="M25" s="34" t="str">
        <f t="shared" si="0"/>
        <v/>
      </c>
      <c r="N25" s="35">
        <f t="shared" si="4"/>
        <v>4</v>
      </c>
      <c r="O25" s="33">
        <f t="shared" si="13"/>
        <v>44272</v>
      </c>
      <c r="P25" s="43" t="s">
        <v>58</v>
      </c>
      <c r="Q25" s="43" t="s">
        <v>43</v>
      </c>
      <c r="R25" s="26" t="str">
        <f>IF(ISERROR(VLOOKUP(O25,'[1] '!$A$2:$B$28,2,FALSE)),"",VLOOKUP(O25,'[1] '!$A$2:$B$28,2,FALSE))</f>
        <v/>
      </c>
      <c r="S25" s="34"/>
      <c r="T25" s="35">
        <f t="shared" si="6"/>
        <v>7</v>
      </c>
      <c r="U25" s="33">
        <f t="shared" si="14"/>
        <v>44303</v>
      </c>
      <c r="V25" s="43" t="s">
        <v>57</v>
      </c>
      <c r="W25" s="63" t="s">
        <v>44</v>
      </c>
      <c r="X25" s="26"/>
      <c r="Y25" s="34" t="str">
        <f t="shared" si="7"/>
        <v/>
      </c>
      <c r="Z25" s="35">
        <f t="shared" si="8"/>
        <v>2</v>
      </c>
      <c r="AA25" s="33">
        <f t="shared" si="15"/>
        <v>44333</v>
      </c>
      <c r="AB25" s="43" t="s">
        <v>56</v>
      </c>
      <c r="AC25" s="66" t="s">
        <v>44</v>
      </c>
      <c r="AE25" s="34">
        <f t="shared" si="16"/>
        <v>20</v>
      </c>
      <c r="AF25" s="35">
        <f t="shared" si="9"/>
        <v>5</v>
      </c>
      <c r="AG25" s="33">
        <f t="shared" si="17"/>
        <v>44364</v>
      </c>
      <c r="AH25" s="43" t="s">
        <v>57</v>
      </c>
      <c r="AI25" s="63" t="s">
        <v>44</v>
      </c>
      <c r="AJ25" s="26" t="str">
        <f>IF(ISERROR(VLOOKUP(AG25,'[1] '!$A$2:$B$28,2,FALSE)),"",VLOOKUP(AG25,'[1] '!$A$2:$B$28,2,FALSE))</f>
        <v/>
      </c>
      <c r="AK25" s="30" t="str">
        <f t="shared" si="10"/>
        <v/>
      </c>
    </row>
    <row r="26" spans="2:37" x14ac:dyDescent="0.2">
      <c r="B26" s="21">
        <f t="shared" si="1"/>
        <v>2</v>
      </c>
      <c r="C26" s="22">
        <f t="shared" si="11"/>
        <v>44214</v>
      </c>
      <c r="D26" s="43" t="s">
        <v>58</v>
      </c>
      <c r="E26" s="43" t="s">
        <v>43</v>
      </c>
      <c r="F26" s="26" t="str">
        <f>IF(ISERROR(VLOOKUP(C26,'[1] '!$A$2:$B$28,2,FALSE)),"",VLOOKUP(C26,'[1] '!$A$2:$B$28,2,FALSE))</f>
        <v/>
      </c>
      <c r="G26" s="31">
        <f t="shared" si="2"/>
        <v>3</v>
      </c>
      <c r="H26" s="32">
        <f t="shared" si="3"/>
        <v>5</v>
      </c>
      <c r="I26" s="33">
        <f t="shared" si="12"/>
        <v>44245</v>
      </c>
      <c r="J26" s="67" t="s">
        <v>51</v>
      </c>
      <c r="K26" s="43" t="s">
        <v>43</v>
      </c>
      <c r="L26" s="26" t="s">
        <v>52</v>
      </c>
      <c r="M26" s="34" t="str">
        <f t="shared" si="0"/>
        <v/>
      </c>
      <c r="N26" s="35">
        <f t="shared" si="4"/>
        <v>5</v>
      </c>
      <c r="O26" s="33">
        <f t="shared" si="13"/>
        <v>44273</v>
      </c>
      <c r="P26" s="43" t="s">
        <v>58</v>
      </c>
      <c r="Q26" s="43" t="s">
        <v>43</v>
      </c>
      <c r="R26" s="26" t="str">
        <f>IF(ISERROR(VLOOKUP(O26,'[1] '!$A$2:$B$28,2,FALSE)),"",VLOOKUP(O26,'[1] '!$A$2:$B$28,2,FALSE))</f>
        <v/>
      </c>
      <c r="S26" s="34" t="str">
        <f t="shared" si="5"/>
        <v/>
      </c>
      <c r="T26" s="35">
        <f t="shared" si="6"/>
        <v>1</v>
      </c>
      <c r="U26" s="33">
        <f t="shared" si="14"/>
        <v>44304</v>
      </c>
      <c r="V26" s="43" t="s">
        <v>57</v>
      </c>
      <c r="W26" s="63" t="s">
        <v>44</v>
      </c>
      <c r="X26" s="26"/>
      <c r="Y26" s="34"/>
      <c r="Z26" s="35">
        <f t="shared" si="8"/>
        <v>3</v>
      </c>
      <c r="AA26" s="33">
        <f t="shared" si="15"/>
        <v>44334</v>
      </c>
      <c r="AB26" s="43" t="s">
        <v>56</v>
      </c>
      <c r="AC26" s="66" t="s">
        <v>44</v>
      </c>
      <c r="AD26" s="26" t="str">
        <f>IF(ISERROR(VLOOKUP(AA26,'[1] '!$A$2:$B$28,2,FALSE)),"",VLOOKUP(AA26,'[1] '!$A$2:$B$28,2,FALSE))</f>
        <v/>
      </c>
      <c r="AE26" s="34" t="str">
        <f t="shared" si="16"/>
        <v/>
      </c>
      <c r="AF26" s="35">
        <f t="shared" si="9"/>
        <v>6</v>
      </c>
      <c r="AG26" s="33">
        <f t="shared" si="17"/>
        <v>44365</v>
      </c>
      <c r="AH26" s="39" t="s">
        <v>53</v>
      </c>
      <c r="AI26" s="63" t="s">
        <v>50</v>
      </c>
      <c r="AJ26" s="26" t="str">
        <f>IF(ISERROR(VLOOKUP(AG26,'[1] '!$A$2:$B$28,2,FALSE)),"",VLOOKUP(AG26,'[1] '!$A$2:$B$28,2,FALSE))</f>
        <v/>
      </c>
      <c r="AK26" s="30" t="str">
        <f t="shared" si="10"/>
        <v/>
      </c>
    </row>
    <row r="27" spans="2:37" x14ac:dyDescent="0.2">
      <c r="B27" s="21">
        <f t="shared" si="1"/>
        <v>3</v>
      </c>
      <c r="C27" s="22">
        <f t="shared" si="11"/>
        <v>44215</v>
      </c>
      <c r="D27" s="43" t="s">
        <v>58</v>
      </c>
      <c r="E27" s="43" t="s">
        <v>43</v>
      </c>
      <c r="F27" s="26" t="str">
        <f>IF(ISERROR(VLOOKUP(C27,'[1] '!$A$2:$B$28,2,FALSE)),"",VLOOKUP(C27,'[1] '!$A$2:$B$28,2,FALSE))</f>
        <v/>
      </c>
      <c r="G27" s="31" t="str">
        <f t="shared" si="2"/>
        <v/>
      </c>
      <c r="H27" s="32">
        <f t="shared" si="3"/>
        <v>6</v>
      </c>
      <c r="I27" s="33">
        <f t="shared" si="12"/>
        <v>44246</v>
      </c>
      <c r="J27" s="67" t="s">
        <v>57</v>
      </c>
      <c r="K27" s="37" t="s">
        <v>44</v>
      </c>
      <c r="L27" s="26" t="s">
        <v>52</v>
      </c>
      <c r="M27" s="34" t="str">
        <f t="shared" si="0"/>
        <v/>
      </c>
      <c r="N27" s="35">
        <f t="shared" si="4"/>
        <v>6</v>
      </c>
      <c r="O27" s="33">
        <f t="shared" si="13"/>
        <v>44274</v>
      </c>
      <c r="P27" s="43" t="s">
        <v>56</v>
      </c>
      <c r="Q27" s="37" t="s">
        <v>44</v>
      </c>
      <c r="R27" s="26" t="str">
        <f>IF(ISERROR(VLOOKUP(O27,'[1] '!$A$2:$B$28,2,FALSE)),"",VLOOKUP(O27,'[1] '!$A$2:$B$28,2,FALSE))</f>
        <v/>
      </c>
      <c r="S27" s="34" t="str">
        <f t="shared" si="5"/>
        <v/>
      </c>
      <c r="T27" s="35">
        <f t="shared" si="6"/>
        <v>2</v>
      </c>
      <c r="U27" s="33">
        <f t="shared" si="14"/>
        <v>44305</v>
      </c>
      <c r="V27" s="43" t="s">
        <v>57</v>
      </c>
      <c r="W27" s="63" t="s">
        <v>44</v>
      </c>
      <c r="X27" s="26"/>
      <c r="Y27" s="34">
        <f t="shared" si="7"/>
        <v>16</v>
      </c>
      <c r="Z27" s="35">
        <f t="shared" si="8"/>
        <v>4</v>
      </c>
      <c r="AA27" s="33">
        <f t="shared" si="15"/>
        <v>44335</v>
      </c>
      <c r="AB27" s="43" t="s">
        <v>56</v>
      </c>
      <c r="AC27" s="66" t="s">
        <v>44</v>
      </c>
      <c r="AD27" s="26" t="str">
        <f>IF(ISERROR(VLOOKUP(AA27,'[1] '!$A$2:$B$28,2,FALSE)),"",VLOOKUP(AA27,'[1] '!$A$2:$B$28,2,FALSE))</f>
        <v/>
      </c>
      <c r="AE27" s="34" t="str">
        <f t="shared" si="16"/>
        <v/>
      </c>
      <c r="AF27" s="35">
        <f t="shared" si="9"/>
        <v>7</v>
      </c>
      <c r="AG27" s="33">
        <f t="shared" si="17"/>
        <v>44366</v>
      </c>
      <c r="AH27" s="43" t="s">
        <v>53</v>
      </c>
      <c r="AI27" s="63" t="s">
        <v>50</v>
      </c>
      <c r="AJ27" s="26" t="str">
        <f>IF(ISERROR(VLOOKUP(AG27,'[1] '!$A$2:$B$28,2,FALSE)),"",VLOOKUP(AG27,'[1] '!$A$2:$B$28,2,FALSE))</f>
        <v/>
      </c>
      <c r="AK27" s="30" t="str">
        <f t="shared" si="10"/>
        <v/>
      </c>
    </row>
    <row r="28" spans="2:37" x14ac:dyDescent="0.2">
      <c r="B28" s="21">
        <f t="shared" si="1"/>
        <v>4</v>
      </c>
      <c r="C28" s="22">
        <f t="shared" si="11"/>
        <v>44216</v>
      </c>
      <c r="D28" s="43" t="s">
        <v>58</v>
      </c>
      <c r="E28" s="43" t="s">
        <v>43</v>
      </c>
      <c r="F28" s="26" t="str">
        <f>IF(ISERROR(VLOOKUP(C28,'[1] '!$A$2:$B$28,2,FALSE)),"",VLOOKUP(C28,'[1] '!$A$2:$B$28,2,FALSE))</f>
        <v/>
      </c>
      <c r="G28" s="31" t="str">
        <f t="shared" si="2"/>
        <v/>
      </c>
      <c r="H28" s="32">
        <f t="shared" si="3"/>
        <v>7</v>
      </c>
      <c r="I28" s="33">
        <f t="shared" si="12"/>
        <v>44247</v>
      </c>
      <c r="J28" s="72" t="s">
        <v>57</v>
      </c>
      <c r="K28" s="37" t="s">
        <v>44</v>
      </c>
      <c r="L28" s="26" t="s">
        <v>52</v>
      </c>
      <c r="M28" s="34" t="str">
        <f t="shared" si="0"/>
        <v/>
      </c>
      <c r="N28" s="35">
        <f t="shared" si="4"/>
        <v>7</v>
      </c>
      <c r="O28" s="33">
        <f t="shared" si="13"/>
        <v>44275</v>
      </c>
      <c r="P28" s="43" t="s">
        <v>56</v>
      </c>
      <c r="Q28" s="43" t="s">
        <v>44</v>
      </c>
      <c r="R28" s="26"/>
      <c r="S28" s="34" t="str">
        <f t="shared" si="5"/>
        <v/>
      </c>
      <c r="T28" s="35">
        <f t="shared" si="6"/>
        <v>3</v>
      </c>
      <c r="U28" s="33">
        <f t="shared" si="14"/>
        <v>44306</v>
      </c>
      <c r="V28" s="43" t="s">
        <v>57</v>
      </c>
      <c r="W28" s="63" t="s">
        <v>44</v>
      </c>
      <c r="X28" s="26"/>
      <c r="Y28" s="34"/>
      <c r="Z28" s="35">
        <f t="shared" si="8"/>
        <v>5</v>
      </c>
      <c r="AA28" s="33">
        <f t="shared" si="15"/>
        <v>44336</v>
      </c>
      <c r="AB28" s="43" t="s">
        <v>56</v>
      </c>
      <c r="AC28" s="66" t="s">
        <v>44</v>
      </c>
      <c r="AD28" s="26" t="str">
        <f>IF(ISERROR(VLOOKUP(AA28,'[1] '!$A$2:$B$28,2,FALSE)),"",VLOOKUP(AA28,'[1] '!$A$2:$B$28,2,FALSE))</f>
        <v/>
      </c>
      <c r="AE28" s="34" t="str">
        <f t="shared" si="16"/>
        <v/>
      </c>
      <c r="AF28" s="35">
        <f t="shared" si="9"/>
        <v>1</v>
      </c>
      <c r="AG28" s="33">
        <f t="shared" si="17"/>
        <v>44367</v>
      </c>
      <c r="AH28" s="43" t="s">
        <v>53</v>
      </c>
      <c r="AI28" s="63" t="s">
        <v>50</v>
      </c>
      <c r="AJ28" s="26" t="str">
        <f>IF(ISERROR(VLOOKUP(AG28,'[1] '!$A$2:$B$28,2,FALSE)),"",VLOOKUP(AG28,'[1] '!$A$2:$B$28,2,FALSE))</f>
        <v/>
      </c>
      <c r="AK28" s="31"/>
    </row>
    <row r="29" spans="2:37" x14ac:dyDescent="0.2">
      <c r="B29" s="21">
        <f t="shared" si="1"/>
        <v>5</v>
      </c>
      <c r="C29" s="22">
        <f t="shared" si="11"/>
        <v>44217</v>
      </c>
      <c r="D29" s="43" t="s">
        <v>58</v>
      </c>
      <c r="E29" s="43" t="s">
        <v>43</v>
      </c>
      <c r="F29" s="26" t="str">
        <f>IF(ISERROR(VLOOKUP(C29,'[1] '!$A$2:$B$28,2,FALSE)),"",VLOOKUP(C29,'[1] '!$A$2:$B$28,2,FALSE))</f>
        <v/>
      </c>
      <c r="G29" s="31" t="str">
        <f t="shared" si="2"/>
        <v/>
      </c>
      <c r="H29" s="32">
        <f t="shared" si="3"/>
        <v>1</v>
      </c>
      <c r="I29" s="33">
        <f t="shared" si="12"/>
        <v>44248</v>
      </c>
      <c r="J29" s="67" t="s">
        <v>57</v>
      </c>
      <c r="K29" s="37" t="s">
        <v>44</v>
      </c>
      <c r="L29" s="26" t="s">
        <v>52</v>
      </c>
      <c r="M29" s="34"/>
      <c r="N29" s="35">
        <f t="shared" si="4"/>
        <v>1</v>
      </c>
      <c r="O29" s="33">
        <f t="shared" si="13"/>
        <v>44276</v>
      </c>
      <c r="P29" s="43" t="s">
        <v>56</v>
      </c>
      <c r="Q29" s="43" t="s">
        <v>44</v>
      </c>
      <c r="R29" s="26" t="str">
        <f>IF(ISERROR(VLOOKUP(O29,'[1] '!$A$2:$B$28,2,FALSE)),"",VLOOKUP(O29,'[1] '!$A$2:$B$28,2,FALSE))</f>
        <v/>
      </c>
      <c r="S29" s="34" t="str">
        <f t="shared" si="5"/>
        <v/>
      </c>
      <c r="T29" s="35">
        <f t="shared" si="6"/>
        <v>4</v>
      </c>
      <c r="U29" s="33">
        <f t="shared" si="14"/>
        <v>44307</v>
      </c>
      <c r="V29" s="43" t="s">
        <v>57</v>
      </c>
      <c r="W29" s="63" t="s">
        <v>44</v>
      </c>
      <c r="X29" s="26"/>
      <c r="Y29" s="34" t="str">
        <f t="shared" si="7"/>
        <v/>
      </c>
      <c r="Z29" s="35">
        <f t="shared" si="8"/>
        <v>6</v>
      </c>
      <c r="AA29" s="33">
        <f t="shared" si="15"/>
        <v>44337</v>
      </c>
      <c r="AB29" s="43" t="s">
        <v>55</v>
      </c>
      <c r="AC29" s="63" t="s">
        <v>50</v>
      </c>
      <c r="AD29" s="26"/>
      <c r="AE29" s="34" t="str">
        <f t="shared" si="16"/>
        <v/>
      </c>
      <c r="AF29" s="35">
        <f t="shared" si="9"/>
        <v>2</v>
      </c>
      <c r="AG29" s="33">
        <f t="shared" si="17"/>
        <v>44368</v>
      </c>
      <c r="AH29" s="43" t="s">
        <v>53</v>
      </c>
      <c r="AI29" s="63" t="s">
        <v>50</v>
      </c>
      <c r="AJ29" s="26" t="str">
        <f>IF(ISERROR(VLOOKUP(AG29,'[1] '!$A$2:$B$28,2,FALSE)),"",VLOOKUP(AG29,'[1] '!$A$2:$B$28,2,FALSE))</f>
        <v/>
      </c>
      <c r="AK29" s="30">
        <f t="shared" si="10"/>
        <v>25</v>
      </c>
    </row>
    <row r="30" spans="2:37" x14ac:dyDescent="0.2">
      <c r="B30" s="21">
        <f t="shared" si="1"/>
        <v>6</v>
      </c>
      <c r="C30" s="22">
        <f t="shared" si="11"/>
        <v>44218</v>
      </c>
      <c r="D30" s="43" t="s">
        <v>56</v>
      </c>
      <c r="E30" s="43" t="s">
        <v>44</v>
      </c>
      <c r="F30" s="26" t="str">
        <f>IF(ISERROR(VLOOKUP(C30,'[1] '!$A$2:$B$28,2,FALSE)),"",VLOOKUP(C30,'[1] '!$A$2:$B$28,2,FALSE))</f>
        <v/>
      </c>
      <c r="G30" s="31" t="str">
        <f t="shared" si="2"/>
        <v/>
      </c>
      <c r="H30" s="32">
        <f t="shared" si="3"/>
        <v>2</v>
      </c>
      <c r="I30" s="33">
        <f t="shared" si="12"/>
        <v>44249</v>
      </c>
      <c r="J30" s="43" t="s">
        <v>57</v>
      </c>
      <c r="K30" s="37" t="s">
        <v>44</v>
      </c>
      <c r="L30" s="26"/>
      <c r="M30" s="34">
        <f t="shared" si="0"/>
        <v>8</v>
      </c>
      <c r="N30" s="35">
        <f t="shared" si="4"/>
        <v>2</v>
      </c>
      <c r="O30" s="33">
        <f t="shared" si="13"/>
        <v>44277</v>
      </c>
      <c r="P30" s="43" t="s">
        <v>56</v>
      </c>
      <c r="Q30" s="43" t="s">
        <v>44</v>
      </c>
      <c r="R30" s="26" t="str">
        <f>IF(ISERROR(VLOOKUP(O30,'[1] '!$A$2:$B$28,2,FALSE)),"",VLOOKUP(O30,'[1] '!$A$2:$B$28,2,FALSE))</f>
        <v/>
      </c>
      <c r="S30" s="34">
        <f t="shared" si="5"/>
        <v>12</v>
      </c>
      <c r="T30" s="35">
        <f t="shared" si="6"/>
        <v>5</v>
      </c>
      <c r="U30" s="33">
        <f t="shared" si="14"/>
        <v>44308</v>
      </c>
      <c r="V30" s="43" t="s">
        <v>57</v>
      </c>
      <c r="W30" s="63" t="s">
        <v>44</v>
      </c>
      <c r="X30" s="26"/>
      <c r="Y30" s="34" t="str">
        <f t="shared" si="7"/>
        <v/>
      </c>
      <c r="Z30" s="35">
        <f t="shared" si="8"/>
        <v>7</v>
      </c>
      <c r="AA30" s="33">
        <f t="shared" si="15"/>
        <v>44338</v>
      </c>
      <c r="AB30" s="43" t="s">
        <v>55</v>
      </c>
      <c r="AC30" s="63" t="s">
        <v>50</v>
      </c>
      <c r="AD30" s="26"/>
      <c r="AE30" s="34" t="str">
        <f t="shared" si="16"/>
        <v/>
      </c>
      <c r="AF30" s="35">
        <f t="shared" si="9"/>
        <v>3</v>
      </c>
      <c r="AG30" s="33">
        <f t="shared" si="17"/>
        <v>44369</v>
      </c>
      <c r="AH30" s="43" t="s">
        <v>53</v>
      </c>
      <c r="AI30" s="63" t="s">
        <v>50</v>
      </c>
      <c r="AJ30" s="26" t="str">
        <f>IF(ISERROR(VLOOKUP(AG30,'[1] '!$A$2:$B$28,2,FALSE)),"",VLOOKUP(AG30,'[1] '!$A$2:$B$28,2,FALSE))</f>
        <v/>
      </c>
      <c r="AK30" s="30" t="str">
        <f t="shared" si="10"/>
        <v/>
      </c>
    </row>
    <row r="31" spans="2:37" x14ac:dyDescent="0.2">
      <c r="B31" s="21">
        <f t="shared" si="1"/>
        <v>7</v>
      </c>
      <c r="C31" s="22">
        <f t="shared" si="11"/>
        <v>44219</v>
      </c>
      <c r="D31" s="43" t="s">
        <v>56</v>
      </c>
      <c r="E31" s="43" t="s">
        <v>44</v>
      </c>
      <c r="F31" s="26" t="str">
        <f>IF(ISERROR(VLOOKUP(C31,'[1] '!$A$2:$B$28,2,FALSE)),"",VLOOKUP(C31,'[1] '!$A$2:$B$28,2,FALSE))</f>
        <v/>
      </c>
      <c r="G31" s="31" t="str">
        <f t="shared" si="2"/>
        <v/>
      </c>
      <c r="H31" s="32">
        <f t="shared" si="3"/>
        <v>3</v>
      </c>
      <c r="I31" s="33">
        <f t="shared" si="12"/>
        <v>44250</v>
      </c>
      <c r="J31" s="43" t="s">
        <v>57</v>
      </c>
      <c r="K31" s="37" t="s">
        <v>44</v>
      </c>
      <c r="L31" s="26"/>
      <c r="M31" s="34" t="str">
        <f t="shared" si="0"/>
        <v/>
      </c>
      <c r="N31" s="35">
        <f t="shared" si="4"/>
        <v>3</v>
      </c>
      <c r="O31" s="33">
        <f t="shared" si="13"/>
        <v>44278</v>
      </c>
      <c r="P31" s="43" t="s">
        <v>56</v>
      </c>
      <c r="Q31" s="43" t="s">
        <v>44</v>
      </c>
      <c r="R31" s="26" t="str">
        <f>IF(ISERROR(VLOOKUP(O31,'[1] '!$A$2:$B$28,2,FALSE)),"",VLOOKUP(O31,'[1] '!$A$2:$B$28,2,FALSE))</f>
        <v/>
      </c>
      <c r="S31" s="34" t="str">
        <f t="shared" si="5"/>
        <v/>
      </c>
      <c r="T31" s="35">
        <f t="shared" si="6"/>
        <v>6</v>
      </c>
      <c r="U31" s="33">
        <f t="shared" si="14"/>
        <v>44309</v>
      </c>
      <c r="V31" s="43" t="s">
        <v>53</v>
      </c>
      <c r="W31" s="63" t="s">
        <v>50</v>
      </c>
      <c r="X31" s="26" t="str">
        <f>IF(ISERROR(VLOOKUP(U31,'[1] '!$A$2:$B$28,2,FALSE)),"",VLOOKUP(U31,'[1] '!$A$2:$B$28,2,FALSE))</f>
        <v/>
      </c>
      <c r="Y31" s="34" t="str">
        <f t="shared" si="7"/>
        <v/>
      </c>
      <c r="Z31" s="35">
        <f t="shared" si="8"/>
        <v>1</v>
      </c>
      <c r="AA31" s="33">
        <f t="shared" si="15"/>
        <v>44339</v>
      </c>
      <c r="AB31" s="43" t="s">
        <v>55</v>
      </c>
      <c r="AC31" s="63" t="s">
        <v>50</v>
      </c>
      <c r="AD31" s="26" t="s">
        <v>67</v>
      </c>
      <c r="AE31" s="34"/>
      <c r="AF31" s="35">
        <f t="shared" si="9"/>
        <v>4</v>
      </c>
      <c r="AG31" s="33">
        <f t="shared" si="17"/>
        <v>44370</v>
      </c>
      <c r="AH31" s="43" t="s">
        <v>53</v>
      </c>
      <c r="AI31" s="63" t="s">
        <v>50</v>
      </c>
      <c r="AJ31" s="26" t="str">
        <f>IF(ISERROR(VLOOKUP(AG31,'[1] '!$A$2:$B$28,2,FALSE)),"",VLOOKUP(AG31,'[1] '!$A$2:$B$28,2,FALSE))</f>
        <v/>
      </c>
      <c r="AK31" s="31" t="str">
        <f t="shared" si="10"/>
        <v/>
      </c>
    </row>
    <row r="32" spans="2:37" x14ac:dyDescent="0.2">
      <c r="B32" s="21">
        <f t="shared" si="1"/>
        <v>1</v>
      </c>
      <c r="C32" s="22">
        <f t="shared" si="11"/>
        <v>44220</v>
      </c>
      <c r="D32" s="43" t="s">
        <v>56</v>
      </c>
      <c r="E32" s="43" t="s">
        <v>44</v>
      </c>
      <c r="F32" s="26" t="str">
        <f>IF(ISERROR(VLOOKUP(C32,'[1] '!$A$2:$B$28,2,FALSE)),"",VLOOKUP(C32,'[1] '!$A$2:$B$28,2,FALSE))</f>
        <v/>
      </c>
      <c r="G32" s="31"/>
      <c r="H32" s="32">
        <f t="shared" si="3"/>
        <v>4</v>
      </c>
      <c r="I32" s="33">
        <f t="shared" si="12"/>
        <v>44251</v>
      </c>
      <c r="J32" s="43" t="s">
        <v>57</v>
      </c>
      <c r="K32" s="37" t="s">
        <v>44</v>
      </c>
      <c r="L32" s="26"/>
      <c r="M32" s="34" t="str">
        <f t="shared" si="0"/>
        <v/>
      </c>
      <c r="N32" s="35">
        <f t="shared" si="4"/>
        <v>4</v>
      </c>
      <c r="O32" s="33">
        <f t="shared" si="13"/>
        <v>44279</v>
      </c>
      <c r="P32" s="43" t="s">
        <v>56</v>
      </c>
      <c r="Q32" s="43" t="s">
        <v>44</v>
      </c>
      <c r="R32" s="26"/>
      <c r="S32" s="34" t="str">
        <f t="shared" si="5"/>
        <v/>
      </c>
      <c r="T32" s="35">
        <f t="shared" si="6"/>
        <v>7</v>
      </c>
      <c r="U32" s="33">
        <f t="shared" si="14"/>
        <v>44310</v>
      </c>
      <c r="V32" s="43" t="s">
        <v>53</v>
      </c>
      <c r="W32" s="63" t="s">
        <v>50</v>
      </c>
      <c r="X32" s="26" t="str">
        <f>IF(ISERROR(VLOOKUP(U32,'[1] '!$A$2:$B$28,2,FALSE)),"",VLOOKUP(U32,'[1] '!$A$2:$B$28,2,FALSE))</f>
        <v/>
      </c>
      <c r="Y32" s="34" t="str">
        <f t="shared" si="7"/>
        <v/>
      </c>
      <c r="Z32" s="35">
        <f t="shared" si="8"/>
        <v>2</v>
      </c>
      <c r="AA32" s="33">
        <f t="shared" si="15"/>
        <v>44340</v>
      </c>
      <c r="AB32" s="43" t="s">
        <v>55</v>
      </c>
      <c r="AC32" s="63" t="s">
        <v>50</v>
      </c>
      <c r="AD32" s="26" t="s">
        <v>66</v>
      </c>
      <c r="AE32" s="34">
        <f t="shared" si="16"/>
        <v>21</v>
      </c>
      <c r="AF32" s="35">
        <f t="shared" si="9"/>
        <v>5</v>
      </c>
      <c r="AG32" s="33">
        <f t="shared" si="17"/>
        <v>44371</v>
      </c>
      <c r="AH32" s="43" t="s">
        <v>53</v>
      </c>
      <c r="AI32" s="63" t="s">
        <v>50</v>
      </c>
      <c r="AJ32" s="26" t="str">
        <f>IF(ISERROR(VLOOKUP(AG32,'[1] '!$A$2:$B$28,2,FALSE)),"",VLOOKUP(AG32,'[1] '!$A$2:$B$28,2,FALSE))</f>
        <v/>
      </c>
      <c r="AK32" s="30" t="str">
        <f t="shared" si="10"/>
        <v/>
      </c>
    </row>
    <row r="33" spans="1:39" x14ac:dyDescent="0.2">
      <c r="B33" s="21">
        <f t="shared" si="1"/>
        <v>2</v>
      </c>
      <c r="C33" s="22">
        <f t="shared" si="11"/>
        <v>44221</v>
      </c>
      <c r="D33" s="43" t="s">
        <v>56</v>
      </c>
      <c r="E33" s="43" t="s">
        <v>44</v>
      </c>
      <c r="F33" s="26" t="str">
        <f>IF(ISERROR(VLOOKUP(C33,'[1] '!$A$2:$B$28,2,FALSE)),"",VLOOKUP(C33,'[1] '!$A$2:$B$28,2,FALSE))</f>
        <v/>
      </c>
      <c r="G33" s="31">
        <f t="shared" si="2"/>
        <v>4</v>
      </c>
      <c r="H33" s="32">
        <f t="shared" si="3"/>
        <v>5</v>
      </c>
      <c r="I33" s="33">
        <f t="shared" si="12"/>
        <v>44252</v>
      </c>
      <c r="J33" s="43" t="s">
        <v>57</v>
      </c>
      <c r="K33" s="37" t="s">
        <v>44</v>
      </c>
      <c r="L33" s="26" t="str">
        <f>IF(ISERROR(VLOOKUP(I33,'[1] '!$A$2:$B$28,2,FALSE)),"",VLOOKUP(I33,'[1] '!$A$2:$B$28,2,FALSE))</f>
        <v/>
      </c>
      <c r="M33" s="34" t="str">
        <f t="shared" si="0"/>
        <v/>
      </c>
      <c r="N33" s="35">
        <f t="shared" si="4"/>
        <v>5</v>
      </c>
      <c r="O33" s="33">
        <f t="shared" si="13"/>
        <v>44280</v>
      </c>
      <c r="P33" s="43" t="s">
        <v>56</v>
      </c>
      <c r="Q33" s="43" t="s">
        <v>44</v>
      </c>
      <c r="R33" s="26"/>
      <c r="S33" s="34" t="str">
        <f t="shared" si="5"/>
        <v/>
      </c>
      <c r="T33" s="35">
        <f t="shared" si="6"/>
        <v>1</v>
      </c>
      <c r="U33" s="33">
        <f t="shared" si="14"/>
        <v>44311</v>
      </c>
      <c r="V33" s="43" t="s">
        <v>53</v>
      </c>
      <c r="W33" s="63" t="s">
        <v>50</v>
      </c>
      <c r="X33" s="26" t="str">
        <f>IF(ISERROR(VLOOKUP(U33,'[1] '!$A$2:$B$28,2,FALSE)),"",VLOOKUP(U33,'[1] '!$A$2:$B$28,2,FALSE))</f>
        <v/>
      </c>
      <c r="Y33" s="34"/>
      <c r="Z33" s="35">
        <f t="shared" si="8"/>
        <v>3</v>
      </c>
      <c r="AA33" s="33">
        <f t="shared" si="15"/>
        <v>44341</v>
      </c>
      <c r="AB33" s="43" t="s">
        <v>55</v>
      </c>
      <c r="AC33" s="63" t="s">
        <v>50</v>
      </c>
      <c r="AD33" s="26"/>
      <c r="AE33" s="34" t="str">
        <f t="shared" si="16"/>
        <v/>
      </c>
      <c r="AF33" s="35">
        <f t="shared" si="9"/>
        <v>6</v>
      </c>
      <c r="AG33" s="33">
        <f t="shared" si="17"/>
        <v>44372</v>
      </c>
      <c r="AH33" s="43" t="s">
        <v>46</v>
      </c>
      <c r="AI33" s="63" t="s">
        <v>44</v>
      </c>
      <c r="AJ33" s="26" t="s">
        <v>63</v>
      </c>
      <c r="AK33" s="30" t="str">
        <f t="shared" si="10"/>
        <v/>
      </c>
    </row>
    <row r="34" spans="1:39" x14ac:dyDescent="0.2">
      <c r="B34" s="21">
        <f t="shared" si="1"/>
        <v>3</v>
      </c>
      <c r="C34" s="22">
        <f t="shared" si="11"/>
        <v>44222</v>
      </c>
      <c r="D34" s="43" t="s">
        <v>56</v>
      </c>
      <c r="E34" s="43" t="s">
        <v>44</v>
      </c>
      <c r="F34" s="26" t="str">
        <f>IF(ISERROR(VLOOKUP(C34,'[1] '!$A$2:$B$28,2,FALSE)),"",VLOOKUP(C34,'[1] '!$A$2:$B$28,2,FALSE))</f>
        <v/>
      </c>
      <c r="G34" s="31" t="str">
        <f t="shared" si="2"/>
        <v/>
      </c>
      <c r="H34" s="32">
        <f t="shared" si="3"/>
        <v>6</v>
      </c>
      <c r="I34" s="33">
        <f t="shared" si="12"/>
        <v>44253</v>
      </c>
      <c r="J34" s="43" t="s">
        <v>53</v>
      </c>
      <c r="K34" s="43" t="s">
        <v>50</v>
      </c>
      <c r="L34" s="26" t="str">
        <f>IF(ISERROR(VLOOKUP(I34,'[1] '!$A$2:$B$28,2,FALSE)),"",VLOOKUP(I34,'[1] '!$A$2:$B$28,2,FALSE))</f>
        <v/>
      </c>
      <c r="M34" s="34" t="str">
        <f t="shared" si="0"/>
        <v/>
      </c>
      <c r="N34" s="35">
        <f t="shared" si="4"/>
        <v>6</v>
      </c>
      <c r="O34" s="33">
        <f t="shared" si="13"/>
        <v>44281</v>
      </c>
      <c r="P34" s="43" t="s">
        <v>55</v>
      </c>
      <c r="Q34" s="43" t="s">
        <v>50</v>
      </c>
      <c r="R34" s="26"/>
      <c r="S34" s="34" t="str">
        <f t="shared" si="5"/>
        <v/>
      </c>
      <c r="T34" s="35">
        <f t="shared" si="6"/>
        <v>2</v>
      </c>
      <c r="U34" s="33">
        <f t="shared" si="14"/>
        <v>44312</v>
      </c>
      <c r="V34" s="43" t="s">
        <v>53</v>
      </c>
      <c r="W34" s="63" t="s">
        <v>50</v>
      </c>
      <c r="X34" s="26" t="str">
        <f>IF(ISERROR(VLOOKUP(U34,'[1] '!$A$2:$B$28,2,FALSE)),"",VLOOKUP(U34,'[1] '!$A$2:$B$28,2,FALSE))</f>
        <v/>
      </c>
      <c r="Y34" s="34">
        <f t="shared" si="7"/>
        <v>17</v>
      </c>
      <c r="Z34" s="35">
        <f t="shared" si="8"/>
        <v>4</v>
      </c>
      <c r="AA34" s="33">
        <f t="shared" si="15"/>
        <v>44342</v>
      </c>
      <c r="AB34" s="43" t="s">
        <v>55</v>
      </c>
      <c r="AC34" s="63" t="s">
        <v>50</v>
      </c>
      <c r="AD34" s="26" t="str">
        <f>IF(ISERROR(VLOOKUP(AA34,'[1] '!$A$2:$B$28,2,FALSE)),"",VLOOKUP(AA34,'[1] '!$A$2:$B$28,2,FALSE))</f>
        <v/>
      </c>
      <c r="AE34" s="34" t="str">
        <f t="shared" si="16"/>
        <v/>
      </c>
      <c r="AF34" s="35">
        <f t="shared" si="9"/>
        <v>7</v>
      </c>
      <c r="AG34" s="33">
        <f t="shared" si="17"/>
        <v>44373</v>
      </c>
      <c r="AH34" s="43" t="s">
        <v>46</v>
      </c>
      <c r="AI34" s="63" t="s">
        <v>44</v>
      </c>
      <c r="AK34" s="62" t="str">
        <f t="shared" si="10"/>
        <v/>
      </c>
    </row>
    <row r="35" spans="1:39" x14ac:dyDescent="0.2">
      <c r="B35" s="21">
        <f t="shared" si="1"/>
        <v>4</v>
      </c>
      <c r="C35" s="22">
        <f t="shared" si="11"/>
        <v>44223</v>
      </c>
      <c r="D35" s="43" t="s">
        <v>56</v>
      </c>
      <c r="E35" s="43" t="s">
        <v>44</v>
      </c>
      <c r="F35" s="26" t="str">
        <f>IF(ISERROR(VLOOKUP(C35,'[1] '!$A$2:$B$28,2,FALSE)),"",VLOOKUP(C35,'[1] '!$A$2:$B$28,2,FALSE))</f>
        <v/>
      </c>
      <c r="G35" s="31" t="str">
        <f t="shared" si="2"/>
        <v/>
      </c>
      <c r="H35" s="32">
        <f t="shared" si="3"/>
        <v>7</v>
      </c>
      <c r="I35" s="33">
        <f t="shared" si="12"/>
        <v>44254</v>
      </c>
      <c r="J35" s="43" t="s">
        <v>53</v>
      </c>
      <c r="K35" s="43" t="s">
        <v>50</v>
      </c>
      <c r="L35" s="26" t="str">
        <f>IF(ISERROR(VLOOKUP(I35,'[1] '!$A$2:$B$28,2,FALSE)),"",VLOOKUP(I35,'[1] '!$A$2:$B$28,2,FALSE))</f>
        <v/>
      </c>
      <c r="M35" s="34" t="str">
        <f t="shared" si="0"/>
        <v/>
      </c>
      <c r="N35" s="35">
        <f t="shared" si="4"/>
        <v>7</v>
      </c>
      <c r="O35" s="33">
        <f t="shared" si="13"/>
        <v>44282</v>
      </c>
      <c r="P35" s="43" t="s">
        <v>55</v>
      </c>
      <c r="Q35" s="43" t="s">
        <v>50</v>
      </c>
      <c r="R35" s="26" t="s">
        <v>61</v>
      </c>
      <c r="S35" s="34" t="str">
        <f t="shared" si="5"/>
        <v/>
      </c>
      <c r="T35" s="35">
        <f t="shared" si="6"/>
        <v>3</v>
      </c>
      <c r="U35" s="33">
        <f t="shared" si="14"/>
        <v>44313</v>
      </c>
      <c r="V35" s="43" t="s">
        <v>53</v>
      </c>
      <c r="W35" s="63" t="s">
        <v>50</v>
      </c>
      <c r="X35" s="26"/>
      <c r="Y35" s="34"/>
      <c r="Z35" s="35">
        <f t="shared" si="8"/>
        <v>5</v>
      </c>
      <c r="AA35" s="33">
        <f t="shared" si="15"/>
        <v>44343</v>
      </c>
      <c r="AB35" s="43" t="s">
        <v>55</v>
      </c>
      <c r="AC35" s="63" t="s">
        <v>50</v>
      </c>
      <c r="AD35" s="26" t="str">
        <f>IF(ISERROR(VLOOKUP(AA35,'[1] '!$A$2:$B$28,2,FALSE)),"",VLOOKUP(AA35,'[1] '!$A$2:$B$28,2,FALSE))</f>
        <v/>
      </c>
      <c r="AE35" s="34" t="str">
        <f t="shared" si="16"/>
        <v/>
      </c>
      <c r="AF35" s="35">
        <f t="shared" si="9"/>
        <v>1</v>
      </c>
      <c r="AG35" s="33">
        <f t="shared" si="17"/>
        <v>44374</v>
      </c>
      <c r="AH35" s="43" t="s">
        <v>46</v>
      </c>
      <c r="AI35" s="63" t="s">
        <v>44</v>
      </c>
      <c r="AJ35" s="26"/>
      <c r="AK35" s="31"/>
    </row>
    <row r="36" spans="1:39" x14ac:dyDescent="0.2">
      <c r="B36" s="21">
        <f t="shared" si="1"/>
        <v>5</v>
      </c>
      <c r="C36" s="22">
        <f t="shared" si="11"/>
        <v>44224</v>
      </c>
      <c r="D36" s="43" t="s">
        <v>56</v>
      </c>
      <c r="E36" s="43" t="s">
        <v>44</v>
      </c>
      <c r="F36" s="26" t="str">
        <f>IF(ISERROR(VLOOKUP(C36,'[1] '!$A$2:$B$28,2,FALSE)),"",VLOOKUP(C36,'[1] '!$A$2:$B$28,2,FALSE))</f>
        <v/>
      </c>
      <c r="G36" s="31" t="str">
        <f t="shared" si="2"/>
        <v/>
      </c>
      <c r="H36" s="32">
        <f t="shared" si="3"/>
        <v>1</v>
      </c>
      <c r="I36" s="33">
        <f t="shared" si="12"/>
        <v>44255</v>
      </c>
      <c r="J36" s="43" t="s">
        <v>53</v>
      </c>
      <c r="K36" s="43" t="s">
        <v>50</v>
      </c>
      <c r="L36" s="41"/>
      <c r="M36" s="34"/>
      <c r="N36" s="35">
        <f t="shared" si="4"/>
        <v>1</v>
      </c>
      <c r="O36" s="33">
        <f t="shared" si="13"/>
        <v>44283</v>
      </c>
      <c r="P36" s="43" t="s">
        <v>55</v>
      </c>
      <c r="Q36" s="43" t="s">
        <v>50</v>
      </c>
      <c r="R36" s="26" t="s">
        <v>61</v>
      </c>
      <c r="S36" s="34"/>
      <c r="T36" s="35">
        <f t="shared" si="6"/>
        <v>4</v>
      </c>
      <c r="U36" s="33">
        <f t="shared" si="14"/>
        <v>44314</v>
      </c>
      <c r="V36" s="43" t="s">
        <v>53</v>
      </c>
      <c r="W36" s="63" t="s">
        <v>50</v>
      </c>
      <c r="X36" s="26"/>
      <c r="Y36" s="34" t="str">
        <f t="shared" si="7"/>
        <v/>
      </c>
      <c r="Z36" s="35">
        <f t="shared" si="8"/>
        <v>6</v>
      </c>
      <c r="AA36" s="33">
        <f t="shared" si="15"/>
        <v>44344</v>
      </c>
      <c r="AB36" s="43" t="s">
        <v>59</v>
      </c>
      <c r="AC36" s="63" t="s">
        <v>45</v>
      </c>
      <c r="AD36" s="26"/>
      <c r="AE36" s="34" t="str">
        <f t="shared" si="16"/>
        <v/>
      </c>
      <c r="AF36" s="35">
        <f t="shared" si="9"/>
        <v>2</v>
      </c>
      <c r="AG36" s="33">
        <f t="shared" si="17"/>
        <v>44375</v>
      </c>
      <c r="AH36" s="71" t="s">
        <v>46</v>
      </c>
      <c r="AI36" s="63" t="s">
        <v>44</v>
      </c>
      <c r="AJ36" s="26"/>
      <c r="AK36" s="31">
        <f t="shared" si="10"/>
        <v>26</v>
      </c>
    </row>
    <row r="37" spans="1:39" x14ac:dyDescent="0.2">
      <c r="B37" s="21">
        <f>IF(C37="","",WEEKDAY(C37,1))</f>
        <v>6</v>
      </c>
      <c r="C37" s="22">
        <f>IF(C36="","",IF(DAY(C36)&gt;DAY(C36+1),"",C36+1))</f>
        <v>44225</v>
      </c>
      <c r="D37" s="43" t="s">
        <v>55</v>
      </c>
      <c r="E37" s="43" t="s">
        <v>50</v>
      </c>
      <c r="F37" s="26" t="str">
        <f>IF(ISERROR(VLOOKUP(C37,'[1] '!$A$2:$B$28,2,FALSE)),"",VLOOKUP(C37,'[1] '!$A$2:$B$28,2,FALSE))</f>
        <v/>
      </c>
      <c r="G37" s="31" t="str">
        <f t="shared" si="2"/>
        <v/>
      </c>
      <c r="H37" s="32" t="str">
        <f>IF(I37="","",WEEKDAY(I37,1))</f>
        <v/>
      </c>
      <c r="I37" s="33" t="str">
        <f>IF(I36="","",IF(DAY(I36)&gt;DAY(I36+1),"",I36+1))</f>
        <v/>
      </c>
      <c r="J37" s="43"/>
      <c r="K37" s="43"/>
      <c r="L37" s="26"/>
      <c r="M37" s="34" t="str">
        <f t="shared" si="0"/>
        <v/>
      </c>
      <c r="N37" s="35">
        <f>IF(O37="","",WEEKDAY(O37,1))</f>
        <v>2</v>
      </c>
      <c r="O37" s="33">
        <f>IF(O36="","",IF(DAY(O36)&gt;DAY(O36+1),"",O36+1))</f>
        <v>44284</v>
      </c>
      <c r="P37" s="43" t="s">
        <v>55</v>
      </c>
      <c r="Q37" s="43" t="s">
        <v>50</v>
      </c>
      <c r="R37" s="26" t="s">
        <v>61</v>
      </c>
      <c r="S37" s="34">
        <f t="shared" si="5"/>
        <v>13</v>
      </c>
      <c r="T37" s="35">
        <f>IF(U37="","",WEEKDAY(U37,1))</f>
        <v>5</v>
      </c>
      <c r="U37" s="33">
        <f>IF(U36="","",IF(DAY(U36)&gt;DAY(U36+1),"",U36+1))</f>
        <v>44315</v>
      </c>
      <c r="V37" s="43" t="s">
        <v>53</v>
      </c>
      <c r="W37" s="63" t="s">
        <v>50</v>
      </c>
      <c r="X37" s="26"/>
      <c r="Y37" s="34" t="str">
        <f t="shared" si="7"/>
        <v/>
      </c>
      <c r="Z37" s="35">
        <f>IF(AA37="","",WEEKDAY(AA37,1))</f>
        <v>7</v>
      </c>
      <c r="AA37" s="33">
        <f>IF(AA36="","",IF(DAY(AA36)&gt;DAY(AA36+1),"",AA36+1))</f>
        <v>44345</v>
      </c>
      <c r="AB37" s="43" t="s">
        <v>59</v>
      </c>
      <c r="AC37" s="63" t="s">
        <v>45</v>
      </c>
      <c r="AD37" s="26"/>
      <c r="AE37" s="34" t="str">
        <f t="shared" si="16"/>
        <v/>
      </c>
      <c r="AF37" s="35">
        <f>IF(AG37="","",WEEKDAY(AG37,1))</f>
        <v>3</v>
      </c>
      <c r="AG37" s="33">
        <f>IF(AG36="","",IF(DAY(AG36)&gt;DAY(AG36+1),"",AG36+1))</f>
        <v>44376</v>
      </c>
      <c r="AH37" s="43" t="s">
        <v>46</v>
      </c>
      <c r="AI37" s="43" t="s">
        <v>44</v>
      </c>
      <c r="AJ37" s="26"/>
      <c r="AK37" s="31" t="str">
        <f t="shared" si="10"/>
        <v/>
      </c>
    </row>
    <row r="38" spans="1:39" x14ac:dyDescent="0.2">
      <c r="B38" s="21">
        <f>IF(C38="","",WEEKDAY(C38,1))</f>
        <v>7</v>
      </c>
      <c r="C38" s="22">
        <f>IF(C37="","",IF(DAY(C37)&gt;DAY(C37+1),"",C37+1))</f>
        <v>44226</v>
      </c>
      <c r="D38" s="43" t="s">
        <v>55</v>
      </c>
      <c r="E38" s="43" t="s">
        <v>50</v>
      </c>
      <c r="F38" s="26" t="str">
        <f>IF(ISERROR(VLOOKUP(C38,'[1] '!$A$2:$B$28,2,FALSE)),"",VLOOKUP(C38,'[1] '!$A$2:$B$28,2,FALSE))</f>
        <v/>
      </c>
      <c r="G38" s="31" t="str">
        <f t="shared" si="2"/>
        <v/>
      </c>
      <c r="H38" s="32" t="str">
        <f>IF(I38="","",WEEKDAY(I38,1))</f>
        <v/>
      </c>
      <c r="I38" s="33" t="str">
        <f>IF(I37="","",IF(DAY(I37)&gt;DAY(I37+1),"",I37+1))</f>
        <v/>
      </c>
      <c r="J38" s="43"/>
      <c r="K38" s="43"/>
      <c r="L38" s="26"/>
      <c r="M38" s="34" t="str">
        <f t="shared" si="0"/>
        <v/>
      </c>
      <c r="N38" s="35">
        <f>IF(O38="","",WEEKDAY(O38,1))</f>
        <v>3</v>
      </c>
      <c r="O38" s="33">
        <f>IF(O37="","",IF(DAY(O37)&gt;DAY(O37+1),"",O37+1))</f>
        <v>44285</v>
      </c>
      <c r="P38" s="39" t="s">
        <v>55</v>
      </c>
      <c r="Q38" s="43" t="s">
        <v>50</v>
      </c>
      <c r="R38" s="26" t="s">
        <v>61</v>
      </c>
      <c r="S38" s="34" t="str">
        <f t="shared" si="5"/>
        <v/>
      </c>
      <c r="T38" s="35">
        <f>IF(U38="","",WEEKDAY(U38,1))</f>
        <v>6</v>
      </c>
      <c r="U38" s="33">
        <f>IF(U37="","",IF(DAY(U37)&gt;DAY(U37+1),"",U37+1))</f>
        <v>44316</v>
      </c>
      <c r="V38" s="43" t="s">
        <v>46</v>
      </c>
      <c r="W38" s="63" t="s">
        <v>45</v>
      </c>
      <c r="X38" s="26" t="s">
        <v>65</v>
      </c>
      <c r="Y38" s="34" t="str">
        <f t="shared" si="7"/>
        <v/>
      </c>
      <c r="Z38" s="35">
        <f>IF(AA38="","",WEEKDAY(AA38,1))</f>
        <v>1</v>
      </c>
      <c r="AA38" s="33">
        <f>IF(AA37="","",IF(DAY(AA37)&gt;DAY(AA37+1),"",AA37+1))</f>
        <v>44346</v>
      </c>
      <c r="AB38" s="43" t="s">
        <v>59</v>
      </c>
      <c r="AC38" s="63" t="s">
        <v>45</v>
      </c>
      <c r="AD38" s="26"/>
      <c r="AE38" s="34"/>
      <c r="AF38" s="35">
        <f>IF(AG38="","",WEEKDAY(AG38,1))</f>
        <v>4</v>
      </c>
      <c r="AG38" s="33">
        <f>IF(AG37="","",IF(DAY(AG37)&gt;DAY(AG37+1),"",AG37+1))</f>
        <v>44377</v>
      </c>
      <c r="AH38" s="43" t="s">
        <v>46</v>
      </c>
      <c r="AI38" s="43" t="s">
        <v>44</v>
      </c>
      <c r="AJ38" s="26"/>
      <c r="AK38" s="31" t="str">
        <f t="shared" si="10"/>
        <v/>
      </c>
    </row>
    <row r="39" spans="1:39" x14ac:dyDescent="0.2">
      <c r="B39" s="21">
        <f>IF(C39="","",WEEKDAY(C39,1))</f>
        <v>1</v>
      </c>
      <c r="C39" s="22">
        <f>IF(C38="","",IF(DAY(C38)&gt;DAY(C38+1),"",C38+1))</f>
        <v>44227</v>
      </c>
      <c r="D39" s="43" t="s">
        <v>55</v>
      </c>
      <c r="E39" s="43" t="s">
        <v>50</v>
      </c>
      <c r="F39" s="26"/>
      <c r="G39" s="31"/>
      <c r="H39" s="32" t="str">
        <f>IF(I39="","",WEEKDAY(I39,1))</f>
        <v/>
      </c>
      <c r="I39" s="33" t="str">
        <f>IF(I38="","",IF(DAY(I38)&gt;DAY(I38+1),"",I38+1))</f>
        <v/>
      </c>
      <c r="J39" s="43"/>
      <c r="K39" s="43"/>
      <c r="L39" s="26"/>
      <c r="M39" s="34" t="str">
        <f t="shared" si="0"/>
        <v/>
      </c>
      <c r="N39" s="35">
        <f>IF(O39="","",WEEKDAY(O39,1))</f>
        <v>4</v>
      </c>
      <c r="O39" s="33">
        <f>IF(O38="","",IF(DAY(O38)&gt;DAY(O38+1),"",O38+1))</f>
        <v>44286</v>
      </c>
      <c r="P39" s="43" t="s">
        <v>55</v>
      </c>
      <c r="Q39" s="43" t="s">
        <v>50</v>
      </c>
      <c r="R39" s="26" t="s">
        <v>61</v>
      </c>
      <c r="S39" s="34" t="str">
        <f t="shared" si="5"/>
        <v/>
      </c>
      <c r="T39" s="35" t="str">
        <f>IF(U39="","",WEEKDAY(U39,1))</f>
        <v/>
      </c>
      <c r="U39" s="33" t="str">
        <f>IF(U38="","",IF(DAY(U38)&gt;DAY(U38+1),"",U38+1))</f>
        <v/>
      </c>
      <c r="V39" s="43"/>
      <c r="W39" s="43"/>
      <c r="X39" s="26"/>
      <c r="Y39" s="34" t="str">
        <f t="shared" si="7"/>
        <v/>
      </c>
      <c r="Z39" s="35">
        <f>IF(AA39="","",WEEKDAY(AA39,1))</f>
        <v>2</v>
      </c>
      <c r="AA39" s="33">
        <f>IF(AA38="","",IF(DAY(AA38)&gt;DAY(AA38+1),"",AA38+1))</f>
        <v>44347</v>
      </c>
      <c r="AB39" s="43" t="s">
        <v>59</v>
      </c>
      <c r="AC39" s="63" t="s">
        <v>45</v>
      </c>
      <c r="AD39" s="26" t="str">
        <f>IF(ISERROR(VLOOKUP(AA39,'[1] '!$A$2:$B$28,2,FALSE)),"",VLOOKUP(AA39,'[1] '!$A$2:$B$28,2,FALSE))</f>
        <v/>
      </c>
      <c r="AE39" s="34">
        <f t="shared" si="16"/>
        <v>22</v>
      </c>
      <c r="AF39" s="35" t="str">
        <f>IF(AG39="","",WEEKDAY(AG39,1))</f>
        <v/>
      </c>
      <c r="AG39" s="33" t="str">
        <f>IF(AG38="","",IF(DAY(AG38)&gt;DAY(AG38+1),"",AG38+1))</f>
        <v/>
      </c>
      <c r="AH39" s="43"/>
      <c r="AI39" s="43"/>
      <c r="AJ39" s="26"/>
      <c r="AK39" s="30" t="str">
        <f t="shared" si="10"/>
        <v/>
      </c>
    </row>
    <row r="40" spans="1:39" x14ac:dyDescent="0.2">
      <c r="B40" s="44"/>
      <c r="C40" s="45"/>
      <c r="D40" s="45"/>
      <c r="E40" s="45"/>
      <c r="F40" s="45"/>
      <c r="G40" s="46" t="str">
        <f>NETWORKDAYS(MIN(C9:C39),MAX(C9:C39),'[1] '!$A$2:$A$14)&amp; " arbejdsdage ekskl. "&amp;COUNTIF(B9:B39,7)&amp; " lørdage"</f>
        <v>21 arbejdsdage ekskl. 5 lørdage</v>
      </c>
      <c r="H40" s="44"/>
      <c r="I40" s="45"/>
      <c r="J40" s="45"/>
      <c r="K40" s="45"/>
      <c r="L40" s="45"/>
      <c r="M40" s="46" t="str">
        <f>NETWORKDAYS(MIN(I9:I39),MAX(I9:I39),'[1] '!$A$2:$A$14)&amp; " arbejdsdage ekskl. "&amp;COUNTIF(H9:H39,7)&amp; " lørdage"</f>
        <v>20 arbejdsdage ekskl. 4 lørdage</v>
      </c>
      <c r="N40" s="44"/>
      <c r="O40" s="45"/>
      <c r="P40" s="45"/>
      <c r="Q40" s="45"/>
      <c r="R40" s="45"/>
      <c r="S40" s="46" t="str">
        <f>NETWORKDAYS(MIN(O9:O39),MAX(O9:O39),'[1] '!$A$2:$A$14)&amp; " arbejdsdage ekskl. "&amp;COUNTIF(N9:N39,7)&amp; " lørdage"</f>
        <v>23 arbejdsdage ekskl. 4 lørdage</v>
      </c>
      <c r="T40" s="44"/>
      <c r="U40" s="45"/>
      <c r="V40" s="45"/>
      <c r="W40" s="45"/>
      <c r="X40" s="45"/>
      <c r="Y40" s="46" t="str">
        <f>NETWORKDAYS(MIN(U9:U39),MAX(U9:U39),'[1] '!$A$2:$A$14)&amp; " arbejdsdage ekskl. "&amp;COUNTIF(T9:T39,7)&amp; " lørdage"</f>
        <v>22 arbejdsdage ekskl. 4 lørdage</v>
      </c>
      <c r="Z40" s="44"/>
      <c r="AA40" s="45"/>
      <c r="AB40" s="45"/>
      <c r="AC40" s="45"/>
      <c r="AD40" s="45"/>
      <c r="AE40" s="46" t="str">
        <f>NETWORKDAYS(MIN(AA9:AA39),MAX(AA9:AA39),'[1] '!$A$2:$A$14)&amp; " arbejdsdage ekskl. "&amp;COUNTIF(Z9:Z39,7)&amp; " lørdage"</f>
        <v>21 arbejdsdage ekskl. 5 lørdage</v>
      </c>
      <c r="AF40" s="44"/>
      <c r="AG40" s="45"/>
      <c r="AH40" s="45"/>
      <c r="AI40" s="45"/>
      <c r="AJ40" s="45"/>
      <c r="AK40" s="46" t="str">
        <f>NETWORKDAYS(MIN(AG9:AG39),MAX(AG9:AG39),'[1] '!$A$2:$A$14)&amp; " arbejdsdage ekskl. "&amp;COUNTIF(AF9:AF39,7)&amp; " lørdage"</f>
        <v>22 arbejdsdage ekskl. 4 lørdage</v>
      </c>
    </row>
    <row r="41" spans="1:39" x14ac:dyDescent="0.2">
      <c r="A41" s="3"/>
      <c r="B41" s="3"/>
      <c r="C41" s="3"/>
      <c r="D41" s="3"/>
      <c r="E41" s="3"/>
      <c r="F41" s="4">
        <f>IF(AJ4=12,AJ3+1,AJ3)</f>
        <v>2021</v>
      </c>
      <c r="G41" s="3"/>
      <c r="H41" s="3"/>
      <c r="I41" s="3"/>
      <c r="J41" s="3"/>
      <c r="K41" s="3"/>
      <c r="L41" s="4">
        <f>IF(F54=12,F41+1,F41)</f>
        <v>2021</v>
      </c>
      <c r="M41" s="3"/>
      <c r="N41" s="3"/>
      <c r="O41" s="3"/>
      <c r="P41" s="3"/>
      <c r="Q41" s="3"/>
      <c r="R41" s="4">
        <f>IF(L54=12,L41+1,L41)</f>
        <v>2021</v>
      </c>
      <c r="S41" s="3"/>
      <c r="T41" s="3"/>
      <c r="U41" s="3"/>
      <c r="V41" s="3"/>
      <c r="W41" s="3"/>
      <c r="X41" s="4">
        <f>IF(R54=12,R41+1,R41)</f>
        <v>2021</v>
      </c>
      <c r="Y41" s="3"/>
      <c r="Z41" s="3"/>
      <c r="AA41" s="3"/>
      <c r="AB41" s="3"/>
      <c r="AC41" s="3"/>
      <c r="AD41" s="4">
        <f>IF(X54=12,X41+1,X41)</f>
        <v>2021</v>
      </c>
      <c r="AE41" s="3"/>
      <c r="AF41" s="3"/>
      <c r="AG41" s="3"/>
      <c r="AH41" s="3"/>
      <c r="AI41" s="3"/>
      <c r="AJ41" s="4">
        <f>IF(AD54=12,AD41+1,AD41)</f>
        <v>2021</v>
      </c>
      <c r="AK41" s="3"/>
      <c r="AL41" s="3"/>
      <c r="AM41" s="3"/>
    </row>
    <row r="42" spans="1:39" x14ac:dyDescent="0.2">
      <c r="A42" s="3"/>
      <c r="B42" s="3"/>
      <c r="C42" s="3"/>
      <c r="D42" s="3"/>
      <c r="E42" s="4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4"/>
      <c r="S42" s="3"/>
      <c r="T42" s="3"/>
      <c r="U42" s="3"/>
      <c r="V42" s="3"/>
      <c r="W42" s="3"/>
      <c r="X42" s="4"/>
      <c r="Y42" s="3"/>
      <c r="Z42" s="3"/>
      <c r="AA42" s="3"/>
      <c r="AB42" s="3"/>
      <c r="AC42" s="3"/>
      <c r="AD42" s="4"/>
      <c r="AE42" s="3"/>
      <c r="AF42" s="3"/>
      <c r="AG42" s="3"/>
      <c r="AH42" s="3"/>
      <c r="AI42" s="3"/>
      <c r="AJ42" s="4"/>
      <c r="AK42" s="3"/>
      <c r="AL42" s="3"/>
      <c r="AM42" s="3"/>
    </row>
    <row r="43" spans="1:39" x14ac:dyDescent="0.2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4"/>
      <c r="S43" s="3"/>
      <c r="T43" s="3"/>
      <c r="U43" s="3"/>
      <c r="V43" s="3"/>
      <c r="W43" s="3"/>
      <c r="X43" s="4"/>
      <c r="Y43" s="3"/>
      <c r="Z43" s="3"/>
      <c r="AA43" s="3"/>
      <c r="AB43" s="3"/>
      <c r="AC43" s="3"/>
      <c r="AD43" s="4"/>
      <c r="AE43" s="3"/>
      <c r="AF43" s="3"/>
      <c r="AG43" s="3"/>
      <c r="AH43" s="3"/>
      <c r="AI43" s="3"/>
      <c r="AJ43" s="4" t="s">
        <v>62</v>
      </c>
      <c r="AK43" s="3"/>
      <c r="AL43" s="3"/>
      <c r="AM43" s="3"/>
    </row>
    <row r="44" spans="1:39" x14ac:dyDescent="0.2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4"/>
      <c r="S44" s="3"/>
      <c r="T44" s="3"/>
      <c r="U44" s="3"/>
      <c r="V44" s="3"/>
      <c r="W44" s="3"/>
      <c r="X44" s="4"/>
      <c r="Y44" s="3"/>
      <c r="Z44" s="3"/>
      <c r="AA44" s="3"/>
      <c r="AB44" s="3"/>
      <c r="AC44" s="3"/>
      <c r="AD44" s="4"/>
      <c r="AE44" s="3"/>
      <c r="AF44" s="3"/>
      <c r="AG44" s="3"/>
      <c r="AH44" s="3"/>
      <c r="AI44" s="3"/>
      <c r="AJ44" s="4"/>
      <c r="AK44" s="3"/>
      <c r="AL44" s="3"/>
      <c r="AM44" s="3"/>
    </row>
    <row r="45" spans="1:39" x14ac:dyDescent="0.2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4"/>
      <c r="S45" s="3"/>
      <c r="T45" s="3"/>
      <c r="U45" s="3"/>
      <c r="V45" s="3"/>
      <c r="W45" s="3"/>
      <c r="X45" s="4"/>
      <c r="Y45" s="3"/>
      <c r="Z45" s="3"/>
      <c r="AA45" s="3"/>
      <c r="AB45" s="3"/>
      <c r="AC45" s="3"/>
      <c r="AD45" s="4"/>
      <c r="AE45" s="3"/>
      <c r="AF45" s="3"/>
      <c r="AG45" s="3"/>
      <c r="AH45" s="3"/>
      <c r="AI45" s="3"/>
      <c r="AJ45" s="4"/>
      <c r="AK45" s="3"/>
      <c r="AL45" s="3"/>
      <c r="AM45" s="3"/>
    </row>
    <row r="46" spans="1:39" x14ac:dyDescent="0.2">
      <c r="A46" s="3"/>
      <c r="B46" s="3"/>
      <c r="C46" s="3"/>
      <c r="D46" s="3"/>
      <c r="E46" s="4"/>
      <c r="F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4"/>
      <c r="S46" s="3"/>
      <c r="T46" s="3"/>
      <c r="U46" s="3"/>
      <c r="V46" s="3"/>
      <c r="W46" s="3"/>
      <c r="X46" s="4"/>
      <c r="Y46" s="3"/>
      <c r="Z46" s="3"/>
      <c r="AA46" s="3"/>
      <c r="AB46" s="3"/>
      <c r="AC46" s="3"/>
      <c r="AD46" s="4"/>
      <c r="AE46" s="3"/>
      <c r="AF46" s="3"/>
      <c r="AG46" s="3"/>
      <c r="AH46" s="3"/>
      <c r="AI46" s="3"/>
      <c r="AJ46" s="4"/>
      <c r="AK46" s="3"/>
      <c r="AL46" s="3"/>
      <c r="AM46" s="3"/>
    </row>
    <row r="47" spans="1:39" x14ac:dyDescent="0.2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4"/>
      <c r="S47" s="3"/>
      <c r="T47" s="3"/>
      <c r="U47" s="3"/>
      <c r="V47" s="3"/>
      <c r="W47" s="3"/>
      <c r="X47" s="4"/>
      <c r="Y47" s="3"/>
      <c r="Z47" s="3"/>
      <c r="AA47" s="3"/>
      <c r="AB47" s="3"/>
      <c r="AC47" s="3"/>
      <c r="AD47" s="4"/>
      <c r="AE47" s="3"/>
      <c r="AF47" s="3"/>
      <c r="AG47" s="3"/>
      <c r="AH47" s="3"/>
      <c r="AI47" s="3"/>
      <c r="AJ47" s="4"/>
      <c r="AK47" s="3"/>
      <c r="AL47" s="3"/>
      <c r="AM47" s="3"/>
    </row>
    <row r="48" spans="1:39" x14ac:dyDescent="0.2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4"/>
      <c r="S48" s="3"/>
      <c r="T48" s="3"/>
      <c r="U48" s="3"/>
      <c r="V48" s="3"/>
      <c r="W48" s="3"/>
      <c r="X48" s="4"/>
      <c r="Y48" s="3"/>
      <c r="Z48" s="3"/>
      <c r="AA48" s="3"/>
      <c r="AB48" s="3"/>
      <c r="AC48" s="3"/>
      <c r="AD48" s="4"/>
      <c r="AE48" s="3"/>
      <c r="AF48" s="3"/>
      <c r="AG48" s="3"/>
      <c r="AH48" s="3"/>
      <c r="AI48" s="3"/>
      <c r="AJ48" s="4"/>
      <c r="AK48" s="3"/>
      <c r="AL48" s="3"/>
      <c r="AM48" s="3"/>
    </row>
    <row r="49" spans="1:39" x14ac:dyDescent="0.2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4"/>
      <c r="S49" s="3"/>
      <c r="T49" s="3"/>
      <c r="U49" s="3"/>
      <c r="V49" s="3"/>
      <c r="W49" s="3"/>
      <c r="X49" s="4"/>
      <c r="Y49" s="3"/>
      <c r="Z49" s="3"/>
      <c r="AA49" s="3"/>
      <c r="AB49" s="3"/>
      <c r="AC49" s="3"/>
      <c r="AD49" s="4"/>
      <c r="AE49" s="3"/>
      <c r="AF49" s="3"/>
      <c r="AG49" s="3"/>
      <c r="AH49" s="3"/>
      <c r="AI49" s="3"/>
      <c r="AJ49" s="4"/>
      <c r="AK49" s="3"/>
      <c r="AL49" s="3"/>
      <c r="AM49" s="3"/>
    </row>
    <row r="50" spans="1:39" x14ac:dyDescent="0.2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4"/>
      <c r="S50" s="3"/>
      <c r="T50" s="3"/>
      <c r="U50" s="3"/>
      <c r="V50" s="3"/>
      <c r="W50" s="3"/>
      <c r="X50" s="4"/>
      <c r="Y50" s="3"/>
      <c r="Z50" s="3"/>
      <c r="AA50" s="3"/>
      <c r="AB50" s="3"/>
      <c r="AC50" s="3"/>
      <c r="AD50" s="4"/>
      <c r="AE50" s="3"/>
      <c r="AF50" s="3"/>
      <c r="AG50" s="3"/>
      <c r="AH50" s="3"/>
      <c r="AI50" s="3"/>
      <c r="AJ50" s="4"/>
      <c r="AK50" s="3"/>
      <c r="AL50" s="3"/>
      <c r="AM50" s="3"/>
    </row>
    <row r="51" spans="1:39" x14ac:dyDescent="0.2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4"/>
      <c r="S51" s="3"/>
      <c r="T51" s="3"/>
      <c r="U51" s="3"/>
      <c r="V51" s="3"/>
      <c r="W51" s="3"/>
      <c r="X51" s="4"/>
      <c r="Y51" s="3"/>
      <c r="Z51" s="3"/>
      <c r="AA51" s="3"/>
      <c r="AB51" s="3"/>
      <c r="AC51" s="3"/>
      <c r="AD51" s="4"/>
      <c r="AE51" s="3"/>
      <c r="AF51" s="3"/>
      <c r="AG51" s="3"/>
      <c r="AH51" s="3"/>
      <c r="AI51" s="3"/>
      <c r="AJ51" s="4"/>
      <c r="AK51" s="3"/>
      <c r="AL51" s="3"/>
      <c r="AM51" s="3"/>
    </row>
    <row r="52" spans="1:39" x14ac:dyDescent="0.2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4"/>
      <c r="S52" s="3"/>
      <c r="T52" s="3"/>
      <c r="U52" s="3"/>
      <c r="V52" s="3"/>
      <c r="W52" s="3"/>
      <c r="X52" s="4"/>
      <c r="Y52" s="3"/>
      <c r="Z52" s="3"/>
      <c r="AA52" s="3"/>
      <c r="AB52" s="3"/>
      <c r="AC52" s="3"/>
      <c r="AD52" s="4"/>
      <c r="AE52" s="3"/>
      <c r="AF52" s="3"/>
      <c r="AG52" s="3"/>
      <c r="AH52" s="3"/>
      <c r="AI52" s="3"/>
      <c r="AJ52" s="4"/>
      <c r="AK52" s="3"/>
      <c r="AL52" s="3"/>
      <c r="AM52" s="3"/>
    </row>
    <row r="53" spans="1:39" x14ac:dyDescent="0.2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4"/>
      <c r="S53" s="3"/>
      <c r="T53" s="3"/>
      <c r="U53" s="3"/>
      <c r="V53" s="3"/>
      <c r="W53" s="3"/>
      <c r="X53" s="4"/>
      <c r="Y53" s="3"/>
      <c r="Z53" s="3"/>
      <c r="AA53" s="3"/>
      <c r="AB53" s="3"/>
      <c r="AC53" s="3"/>
      <c r="AD53" s="4"/>
      <c r="AE53" s="3"/>
      <c r="AF53" s="3"/>
      <c r="AG53" s="3"/>
      <c r="AH53" s="3"/>
      <c r="AI53" s="3"/>
      <c r="AJ53" s="4"/>
      <c r="AK53" s="3"/>
      <c r="AL53" s="3"/>
      <c r="AM53" s="3"/>
    </row>
    <row r="54" spans="1:39" x14ac:dyDescent="0.2">
      <c r="A54" s="3"/>
      <c r="B54" s="47"/>
      <c r="C54" s="47"/>
      <c r="D54" s="47"/>
      <c r="E54" s="47"/>
      <c r="F54" s="4">
        <f>IF(AJ4=12,1,AJ4+1)</f>
        <v>7</v>
      </c>
      <c r="G54" s="3"/>
      <c r="H54" s="3"/>
      <c r="I54" s="3"/>
      <c r="J54" s="3"/>
      <c r="K54" s="3"/>
      <c r="L54" s="4">
        <f>IF(F54=12,1,F54+1)</f>
        <v>8</v>
      </c>
      <c r="M54" s="3"/>
      <c r="N54" s="3"/>
      <c r="O54" s="3"/>
      <c r="P54" s="3"/>
      <c r="Q54" s="3"/>
      <c r="R54" s="4">
        <f>IF(L54=12,1,L54+1)</f>
        <v>9</v>
      </c>
      <c r="S54" s="3"/>
      <c r="T54" s="3"/>
      <c r="U54" s="3"/>
      <c r="V54" s="3"/>
      <c r="W54" s="3"/>
      <c r="X54" s="4">
        <f>IF(R54=12,1,R54+1)</f>
        <v>10</v>
      </c>
      <c r="Y54" s="3"/>
      <c r="Z54" s="3"/>
      <c r="AA54" s="3"/>
      <c r="AB54" s="3"/>
      <c r="AC54" s="3"/>
      <c r="AD54" s="4">
        <f>IF(X54=12,1,X54+1)</f>
        <v>11</v>
      </c>
      <c r="AE54" s="3"/>
      <c r="AF54" s="3"/>
      <c r="AG54" s="3"/>
      <c r="AH54" s="3"/>
      <c r="AI54" s="3"/>
      <c r="AJ54" s="4">
        <f>IF(AD54=12,1,AD54+1)</f>
        <v>12</v>
      </c>
      <c r="AK54" s="3"/>
      <c r="AL54" s="3"/>
      <c r="AM54" s="3"/>
    </row>
    <row r="55" spans="1:39" ht="21.75" customHeight="1" x14ac:dyDescent="0.2">
      <c r="A55" s="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73">
        <f>IF(YEAR(C60)=YEAR(AG60),YEAR(C60),YEAR(C60)&amp;" / "&amp;YEAR(AG60))</f>
        <v>2021</v>
      </c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3"/>
      <c r="AM55" s="3"/>
    </row>
    <row r="56" spans="1:39" ht="21.75" customHeight="1" x14ac:dyDescent="0.2">
      <c r="A56" s="3"/>
      <c r="B56" s="12"/>
      <c r="C56" s="13" t="s">
        <v>49</v>
      </c>
      <c r="D56" s="12"/>
      <c r="E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3"/>
      <c r="AM56" s="3"/>
    </row>
    <row r="57" spans="1:3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21.75" customHeight="1" x14ac:dyDescent="0.2">
      <c r="B58" s="76" t="str">
        <f>PROPER(TEXT(DATE($F$2,F54,1),"mmmm"))</f>
        <v>Juli</v>
      </c>
      <c r="C58" s="75"/>
      <c r="D58" s="75"/>
      <c r="E58" s="75"/>
      <c r="F58" s="75"/>
      <c r="G58" s="77"/>
      <c r="H58" s="74" t="str">
        <f>PROPER(TEXT(DATE($F$2,L54,1),"mmmm"))</f>
        <v>August</v>
      </c>
      <c r="I58" s="75"/>
      <c r="J58" s="75"/>
      <c r="K58" s="75"/>
      <c r="L58" s="75"/>
      <c r="M58" s="77"/>
      <c r="N58" s="74" t="str">
        <f>PROPER(TEXT(DATE($F$2,R54,1),"mmmm"))</f>
        <v>September</v>
      </c>
      <c r="O58" s="75"/>
      <c r="P58" s="75"/>
      <c r="Q58" s="75"/>
      <c r="R58" s="75"/>
      <c r="S58" s="77"/>
      <c r="T58" s="74" t="str">
        <f>PROPER(TEXT(DATE($F$2,X54,1),"mmmm"))</f>
        <v>Oktober</v>
      </c>
      <c r="U58" s="75"/>
      <c r="V58" s="75"/>
      <c r="W58" s="75"/>
      <c r="X58" s="75"/>
      <c r="Y58" s="77"/>
      <c r="Z58" s="74" t="str">
        <f>PROPER(TEXT(DATE($F$2,AD54,1),"mmmm"))</f>
        <v>November</v>
      </c>
      <c r="AA58" s="75"/>
      <c r="AB58" s="75"/>
      <c r="AC58" s="75"/>
      <c r="AD58" s="75"/>
      <c r="AE58" s="77"/>
      <c r="AF58" s="74" t="str">
        <f>PROPER(TEXT(DATE($F$2,AJ54,1),"mmmm"))</f>
        <v>December</v>
      </c>
      <c r="AG58" s="75"/>
      <c r="AH58" s="75"/>
      <c r="AI58" s="75"/>
      <c r="AJ58" s="75"/>
      <c r="AK58" s="75"/>
    </row>
    <row r="59" spans="1:39" ht="21.75" customHeight="1" x14ac:dyDescent="0.2">
      <c r="B59" s="17"/>
      <c r="C59" s="15"/>
      <c r="D59" s="16" t="s">
        <v>47</v>
      </c>
      <c r="E59" s="16" t="s">
        <v>48</v>
      </c>
      <c r="F59" s="15"/>
      <c r="G59" s="15"/>
      <c r="H59" s="17"/>
      <c r="I59" s="15"/>
      <c r="J59" s="16" t="s">
        <v>47</v>
      </c>
      <c r="K59" s="16" t="s">
        <v>48</v>
      </c>
      <c r="L59" s="15"/>
      <c r="M59" s="18"/>
      <c r="N59" s="19"/>
      <c r="O59" s="15"/>
      <c r="P59" s="16" t="s">
        <v>47</v>
      </c>
      <c r="Q59" s="16" t="s">
        <v>48</v>
      </c>
      <c r="R59" s="15"/>
      <c r="S59" s="18"/>
      <c r="T59" s="19"/>
      <c r="U59" s="15"/>
      <c r="V59" s="16" t="s">
        <v>47</v>
      </c>
      <c r="W59" s="16" t="s">
        <v>48</v>
      </c>
      <c r="X59" s="15"/>
      <c r="Y59" s="18"/>
      <c r="Z59" s="19"/>
      <c r="AA59" s="15"/>
      <c r="AB59" s="16" t="s">
        <v>47</v>
      </c>
      <c r="AC59" s="16" t="s">
        <v>48</v>
      </c>
      <c r="AD59" s="15"/>
      <c r="AE59" s="18"/>
      <c r="AF59" s="19"/>
      <c r="AG59" s="15"/>
      <c r="AH59" s="16" t="s">
        <v>47</v>
      </c>
      <c r="AI59" s="16" t="s">
        <v>48</v>
      </c>
      <c r="AJ59" s="15"/>
      <c r="AK59" s="15"/>
    </row>
    <row r="60" spans="1:39" x14ac:dyDescent="0.2">
      <c r="B60" s="21">
        <f>WEEKDAY(C60,1)</f>
        <v>5</v>
      </c>
      <c r="C60" s="22">
        <f>DATE(F$41,F$54,1)</f>
        <v>44378</v>
      </c>
      <c r="D60" s="43" t="s">
        <v>46</v>
      </c>
      <c r="E60" s="23" t="s">
        <v>45</v>
      </c>
      <c r="F60" s="26"/>
      <c r="G60" s="49" t="str">
        <f>IF(B60=2,1+INT((C60-DATE(YEAR(C60+4-WEEKDAY(C60+6)),1,5)+WEEKDAY(DATE(YEAR(C60+4-WEEKDAY(C60+6)),1,3)))/7),"")</f>
        <v/>
      </c>
      <c r="H60" s="32">
        <f>WEEKDAY(I60,1)</f>
        <v>1</v>
      </c>
      <c r="I60" s="33">
        <f>DATE(L$41,L$54,1)</f>
        <v>44409</v>
      </c>
      <c r="J60" s="43" t="s">
        <v>51</v>
      </c>
      <c r="K60" s="63" t="s">
        <v>43</v>
      </c>
      <c r="L60" s="26" t="str">
        <f>IF(ISERROR(VLOOKUP(I60,'[1] '!$A$2:$B$28,2,FALSE)),"",VLOOKUP(I60,'[1] '!$A$2:$B$28,2,FALSE))</f>
        <v/>
      </c>
      <c r="M60" s="34"/>
      <c r="N60" s="35">
        <f>WEEKDAY(O60,1)</f>
        <v>4</v>
      </c>
      <c r="O60" s="33">
        <f>DATE(R$41,R$54,1)</f>
        <v>44440</v>
      </c>
      <c r="P60" s="43" t="s">
        <v>58</v>
      </c>
      <c r="Q60" s="63" t="s">
        <v>50</v>
      </c>
      <c r="R60" s="26" t="str">
        <f>IF(ISERROR(VLOOKUP(O60,'[1] '!$A$2:$B$28,2,FALSE)),"",VLOOKUP(O60,'[1] '!$A$2:$B$28,2,FALSE))</f>
        <v/>
      </c>
      <c r="S60" s="34" t="str">
        <f>IF(N60=2,1+INT((O60-DATE(YEAR(O60+4-WEEKDAY(O60+6)),1,5)+WEEKDAY(DATE(YEAR(O60+4-WEEKDAY(O60+6)),1,3)))/7),"")</f>
        <v/>
      </c>
      <c r="T60" s="35">
        <f>WEEKDAY(U60,1)</f>
        <v>6</v>
      </c>
      <c r="U60" s="33">
        <f>DATE(X$41,X$54,1)</f>
        <v>44470</v>
      </c>
      <c r="V60" s="43" t="s">
        <v>57</v>
      </c>
      <c r="W60" s="63" t="s">
        <v>45</v>
      </c>
      <c r="X60" s="26" t="str">
        <f>IF(ISERROR(VLOOKUP(U60,'[1] '!$A$2:$B$28,2,FALSE)),"",VLOOKUP(U60,'[1] '!$A$2:$B$28,2,FALSE))</f>
        <v/>
      </c>
      <c r="Y60" s="34" t="str">
        <f>IF(T60=2,1+INT((U60-DATE(YEAR(U60+4-WEEKDAY(U60+6)),1,5)+WEEKDAY(DATE(YEAR(U60+4-WEEKDAY(U60+6)),1,3)))/7),"")</f>
        <v/>
      </c>
      <c r="Z60" s="35">
        <f>WEEKDAY(AA60,1)</f>
        <v>2</v>
      </c>
      <c r="AA60" s="33">
        <f>DATE(AD$41,AD$54,1)</f>
        <v>44501</v>
      </c>
      <c r="AB60" s="43" t="s">
        <v>56</v>
      </c>
      <c r="AC60" s="63" t="s">
        <v>45</v>
      </c>
      <c r="AD60" s="26" t="str">
        <f>IF(ISERROR(VLOOKUP(AA60,'[1] '!$A$2:$B$28,2,FALSE)),"",VLOOKUP(AA60,'[1] '!$A$2:$B$28,2,FALSE))</f>
        <v/>
      </c>
      <c r="AE60" s="34">
        <f>IF(Z60=2,1+INT((AA60-DATE(YEAR(AA60+4-WEEKDAY(AA60+6)),1,5)+WEEKDAY(DATE(YEAR(AA60+4-WEEKDAY(AA60+6)),1,3)))/7),"")</f>
        <v>44</v>
      </c>
      <c r="AF60" s="35">
        <f>WEEKDAY(AG60,1)</f>
        <v>4</v>
      </c>
      <c r="AG60" s="33">
        <f>DATE(AJ$41,AJ$54,1)</f>
        <v>44531</v>
      </c>
      <c r="AH60" s="43" t="s">
        <v>53</v>
      </c>
      <c r="AI60" s="63" t="s">
        <v>45</v>
      </c>
      <c r="AJ60" s="26" t="str">
        <f>IF(ISERROR(VLOOKUP(AG60,'[1] '!$A$2:$B$28,2,FALSE)),"",VLOOKUP(AG60,'[1] '!$A$2:$B$28,2,FALSE))</f>
        <v/>
      </c>
      <c r="AK60" s="27" t="str">
        <f>IF(AF60=2,1+INT((AG60-DATE(YEAR(AG60+4-WEEKDAY(AG60+6)),1,5)+WEEKDAY(DATE(YEAR(AG60+4-WEEKDAY(AG60+6)),1,3)))/7),"")</f>
        <v/>
      </c>
    </row>
    <row r="61" spans="1:39" x14ac:dyDescent="0.2">
      <c r="B61" s="21">
        <f t="shared" ref="B61:B87" si="18">WEEKDAY(C61,1)</f>
        <v>6</v>
      </c>
      <c r="C61" s="22">
        <f>C60+1</f>
        <v>44379</v>
      </c>
      <c r="D61" s="43" t="s">
        <v>58</v>
      </c>
      <c r="E61" s="23" t="s">
        <v>45</v>
      </c>
      <c r="F61" s="26" t="str">
        <f>IF(ISERROR(VLOOKUP(C61,'[1] '!$A$2:$B$28,2,FALSE)),"",VLOOKUP(C61,'[1] '!$A$2:$B$28,2,FALSE))</f>
        <v/>
      </c>
      <c r="G61" s="31" t="str">
        <f t="shared" ref="G61:G90" si="19">IF(B61=2,1+INT((C61-DATE(YEAR(C61+4-WEEKDAY(C61+6)),1,5)+WEEKDAY(DATE(YEAR(C61+4-WEEKDAY(C61+6)),1,3)))/7),"")</f>
        <v/>
      </c>
      <c r="H61" s="32">
        <f t="shared" ref="H61:H87" si="20">WEEKDAY(I61,1)</f>
        <v>2</v>
      </c>
      <c r="I61" s="33">
        <f>I60+1</f>
        <v>44410</v>
      </c>
      <c r="J61" s="43" t="s">
        <v>51</v>
      </c>
      <c r="K61" s="63" t="s">
        <v>50</v>
      </c>
      <c r="L61" s="26" t="str">
        <f>IF(ISERROR(VLOOKUP(I61,'[1] '!$A$2:$B$28,2,FALSE)),"",VLOOKUP(I61,'[1] '!$A$2:$B$28,2,FALSE))</f>
        <v/>
      </c>
      <c r="M61" s="34">
        <f t="shared" ref="M61:M90" si="21">IF(H61=2,1+INT((I61-DATE(YEAR(I61+4-WEEKDAY(I61+6)),1,5)+WEEKDAY(DATE(YEAR(I61+4-WEEKDAY(I61+6)),1,3)))/7),"")</f>
        <v>31</v>
      </c>
      <c r="N61" s="35">
        <f t="shared" ref="N61:N87" si="22">WEEKDAY(O61,1)</f>
        <v>5</v>
      </c>
      <c r="O61" s="33">
        <f>O60+1</f>
        <v>44441</v>
      </c>
      <c r="P61" s="43" t="s">
        <v>58</v>
      </c>
      <c r="Q61" s="63" t="s">
        <v>50</v>
      </c>
      <c r="R61" s="26" t="str">
        <f>IF(ISERROR(VLOOKUP(O61,'[1] '!$A$2:$B$28,2,FALSE)),"",VLOOKUP(O61,'[1] '!$A$2:$B$28,2,FALSE))</f>
        <v/>
      </c>
      <c r="S61" s="34" t="str">
        <f t="shared" ref="S61:S90" si="23">IF(N61=2,1+INT((O61-DATE(YEAR(O61+4-WEEKDAY(O61+6)),1,5)+WEEKDAY(DATE(YEAR(O61+4-WEEKDAY(O61+6)),1,3)))/7),"")</f>
        <v/>
      </c>
      <c r="T61" s="35">
        <f t="shared" ref="T61:T87" si="24">WEEKDAY(U61,1)</f>
        <v>7</v>
      </c>
      <c r="U61" s="33">
        <f>U60+1</f>
        <v>44471</v>
      </c>
      <c r="V61" s="43" t="s">
        <v>57</v>
      </c>
      <c r="W61" s="63" t="s">
        <v>45</v>
      </c>
      <c r="X61" s="26" t="str">
        <f>IF(ISERROR(VLOOKUP(U61,'[1] '!$A$2:$B$28,2,FALSE)),"",VLOOKUP(U61,'[1] '!$A$2:$B$28,2,FALSE))</f>
        <v/>
      </c>
      <c r="Y61" s="34" t="str">
        <f t="shared" ref="Y61:Y89" si="25">IF(T61=2,1+INT((U61-DATE(YEAR(U61+4-WEEKDAY(U61+6)),1,5)+WEEKDAY(DATE(YEAR(U61+4-WEEKDAY(U61+6)),1,3)))/7),"")</f>
        <v/>
      </c>
      <c r="Z61" s="35">
        <f t="shared" ref="Z61:Z87" si="26">WEEKDAY(AA61,1)</f>
        <v>3</v>
      </c>
      <c r="AA61" s="33">
        <f>AA60+1</f>
        <v>44502</v>
      </c>
      <c r="AB61" s="43" t="s">
        <v>56</v>
      </c>
      <c r="AC61" s="63" t="s">
        <v>45</v>
      </c>
      <c r="AD61" s="26" t="str">
        <f>IF(ISERROR(VLOOKUP(AA61,'[1] '!$A$2:$B$28,2,FALSE)),"",VLOOKUP(AA61,'[1] '!$A$2:$B$28,2,FALSE))</f>
        <v/>
      </c>
      <c r="AE61" s="34" t="str">
        <f t="shared" ref="AE61:AE90" si="27">IF(Z61=2,1+INT((AA61-DATE(YEAR(AA61+4-WEEKDAY(AA61+6)),1,5)+WEEKDAY(DATE(YEAR(AA61+4-WEEKDAY(AA61+6)),1,3)))/7),"")</f>
        <v/>
      </c>
      <c r="AF61" s="35">
        <f t="shared" ref="AF61:AF87" si="28">WEEKDAY(AG61,1)</f>
        <v>5</v>
      </c>
      <c r="AG61" s="33">
        <f>AG60+1</f>
        <v>44532</v>
      </c>
      <c r="AH61" s="43" t="s">
        <v>53</v>
      </c>
      <c r="AI61" s="63" t="s">
        <v>45</v>
      </c>
      <c r="AJ61" s="26" t="str">
        <f>IF(ISERROR(VLOOKUP(AG61,'[1] '!$A$2:$B$28,2,FALSE)),"",VLOOKUP(AG61,'[1] '!$A$2:$B$28,2,FALSE))</f>
        <v/>
      </c>
      <c r="AK61" s="27" t="str">
        <f t="shared" ref="AK61:AK90" si="29">IF(AF61=2,1+INT((AG61-DATE(YEAR(AG61+4-WEEKDAY(AG61+6)),1,5)+WEEKDAY(DATE(YEAR(AG61+4-WEEKDAY(AG61+6)),1,3)))/7),"")</f>
        <v/>
      </c>
    </row>
    <row r="62" spans="1:39" x14ac:dyDescent="0.2">
      <c r="B62" s="21">
        <f t="shared" si="18"/>
        <v>7</v>
      </c>
      <c r="C62" s="22">
        <f t="shared" ref="C62:C87" si="30">C61+1</f>
        <v>44380</v>
      </c>
      <c r="D62" s="43" t="s">
        <v>58</v>
      </c>
      <c r="E62" s="40" t="s">
        <v>45</v>
      </c>
      <c r="F62" s="26" t="str">
        <f>IF(ISERROR(VLOOKUP(C62,'[1] '!$A$2:$B$28,2,FALSE)),"",VLOOKUP(C62,'[1] '!$A$2:$B$28,2,FALSE))</f>
        <v/>
      </c>
      <c r="G62" s="31" t="str">
        <f t="shared" si="19"/>
        <v/>
      </c>
      <c r="H62" s="32">
        <f t="shared" si="20"/>
        <v>3</v>
      </c>
      <c r="I62" s="33">
        <f t="shared" ref="I62:I87" si="31">I61+1</f>
        <v>44411</v>
      </c>
      <c r="J62" s="43" t="s">
        <v>51</v>
      </c>
      <c r="K62" s="63" t="s">
        <v>50</v>
      </c>
      <c r="L62" s="26" t="str">
        <f>IF(ISERROR(VLOOKUP(I62,'[1] '!$A$2:$B$28,2,FALSE)),"",VLOOKUP(I62,'[1] '!$A$2:$B$28,2,FALSE))</f>
        <v/>
      </c>
      <c r="M62" s="34" t="str">
        <f t="shared" si="21"/>
        <v/>
      </c>
      <c r="N62" s="35">
        <f t="shared" si="22"/>
        <v>6</v>
      </c>
      <c r="O62" s="33">
        <f t="shared" ref="O62:O87" si="32">O61+1</f>
        <v>44442</v>
      </c>
      <c r="P62" s="43" t="s">
        <v>56</v>
      </c>
      <c r="Q62" s="63" t="s">
        <v>45</v>
      </c>
      <c r="R62" s="26" t="str">
        <f>IF(ISERROR(VLOOKUP(O62,'[1] '!$A$2:$B$28,2,FALSE)),"",VLOOKUP(O62,'[1] '!$A$2:$B$28,2,FALSE))</f>
        <v/>
      </c>
      <c r="S62" s="34" t="str">
        <f t="shared" si="23"/>
        <v/>
      </c>
      <c r="T62" s="35">
        <f t="shared" si="24"/>
        <v>1</v>
      </c>
      <c r="U62" s="33">
        <f t="shared" ref="U62:U87" si="33">U61+1</f>
        <v>44472</v>
      </c>
      <c r="V62" s="43" t="s">
        <v>57</v>
      </c>
      <c r="W62" s="63" t="s">
        <v>45</v>
      </c>
      <c r="X62" s="26" t="str">
        <f>IF(ISERROR(VLOOKUP(U62,'[1] '!$A$2:$B$28,2,FALSE)),"",VLOOKUP(U62,'[1] '!$A$2:$B$28,2,FALSE))</f>
        <v/>
      </c>
      <c r="Y62" s="34"/>
      <c r="Z62" s="35">
        <f t="shared" si="26"/>
        <v>4</v>
      </c>
      <c r="AA62" s="33">
        <f t="shared" ref="AA62:AA87" si="34">AA61+1</f>
        <v>44503</v>
      </c>
      <c r="AB62" s="43" t="s">
        <v>56</v>
      </c>
      <c r="AC62" s="63" t="s">
        <v>45</v>
      </c>
      <c r="AD62" s="26" t="str">
        <f>IF(ISERROR(VLOOKUP(AA62,'[1] '!$A$2:$B$28,2,FALSE)),"",VLOOKUP(AA62,'[1] '!$A$2:$B$28,2,FALSE))</f>
        <v/>
      </c>
      <c r="AE62" s="34" t="str">
        <f t="shared" si="27"/>
        <v/>
      </c>
      <c r="AF62" s="35">
        <f t="shared" si="28"/>
        <v>6</v>
      </c>
      <c r="AG62" s="33">
        <f t="shared" ref="AG62:AG87" si="35">AG61+1</f>
        <v>44533</v>
      </c>
      <c r="AH62" s="43" t="s">
        <v>46</v>
      </c>
      <c r="AI62" s="63" t="s">
        <v>43</v>
      </c>
      <c r="AJ62" s="26" t="str">
        <f>IF(ISERROR(VLOOKUP(AG62,'[1] '!$A$2:$B$28,2,FALSE)),"",VLOOKUP(AG62,'[1] '!$A$2:$B$28,2,FALSE))</f>
        <v/>
      </c>
      <c r="AK62" s="27" t="str">
        <f t="shared" si="29"/>
        <v/>
      </c>
    </row>
    <row r="63" spans="1:39" x14ac:dyDescent="0.2">
      <c r="B63" s="21">
        <f t="shared" si="18"/>
        <v>1</v>
      </c>
      <c r="C63" s="22">
        <f t="shared" si="30"/>
        <v>44381</v>
      </c>
      <c r="D63" s="43" t="s">
        <v>58</v>
      </c>
      <c r="E63" s="23" t="s">
        <v>45</v>
      </c>
      <c r="F63" s="26" t="str">
        <f>IF(ISERROR(VLOOKUP(C63,'[1] '!$A$2:$B$28,2,FALSE)),"",VLOOKUP(C63,'[1] '!$A$2:$B$28,2,FALSE))</f>
        <v/>
      </c>
      <c r="G63" s="31"/>
      <c r="H63" s="32">
        <f t="shared" si="20"/>
        <v>4</v>
      </c>
      <c r="I63" s="33">
        <f t="shared" si="31"/>
        <v>44412</v>
      </c>
      <c r="J63" s="43" t="s">
        <v>51</v>
      </c>
      <c r="K63" s="63" t="s">
        <v>43</v>
      </c>
      <c r="L63" s="26" t="str">
        <f>IF(ISERROR(VLOOKUP(I63,'[1] '!$A$2:$B$28,2,FALSE)),"",VLOOKUP(I63,'[1] '!$A$2:$B$28,2,FALSE))</f>
        <v/>
      </c>
      <c r="M63" s="34" t="str">
        <f t="shared" si="21"/>
        <v/>
      </c>
      <c r="N63" s="35">
        <f t="shared" si="22"/>
        <v>7</v>
      </c>
      <c r="O63" s="33">
        <f t="shared" si="32"/>
        <v>44443</v>
      </c>
      <c r="P63" s="43" t="s">
        <v>56</v>
      </c>
      <c r="Q63" s="63" t="s">
        <v>45</v>
      </c>
      <c r="R63" s="26" t="str">
        <f>IF(ISERROR(VLOOKUP(O63,'[1] '!$A$2:$B$28,2,FALSE)),"",VLOOKUP(O63,'[1] '!$A$2:$B$28,2,FALSE))</f>
        <v/>
      </c>
      <c r="S63" s="34" t="str">
        <f t="shared" si="23"/>
        <v/>
      </c>
      <c r="T63" s="35">
        <f t="shared" si="24"/>
        <v>2</v>
      </c>
      <c r="U63" s="33">
        <f t="shared" si="33"/>
        <v>44473</v>
      </c>
      <c r="V63" s="43" t="s">
        <v>57</v>
      </c>
      <c r="W63" s="63" t="s">
        <v>45</v>
      </c>
      <c r="X63" s="26" t="str">
        <f>IF(ISERROR(VLOOKUP(U63,'[1] '!$A$2:$B$28,2,FALSE)),"",VLOOKUP(U63,'[1] '!$A$2:$B$28,2,FALSE))</f>
        <v/>
      </c>
      <c r="Y63" s="34">
        <f t="shared" si="25"/>
        <v>40</v>
      </c>
      <c r="Z63" s="35">
        <f t="shared" si="26"/>
        <v>5</v>
      </c>
      <c r="AA63" s="33">
        <f t="shared" si="34"/>
        <v>44504</v>
      </c>
      <c r="AB63" s="43" t="s">
        <v>56</v>
      </c>
      <c r="AC63" s="63" t="s">
        <v>45</v>
      </c>
      <c r="AD63" s="26" t="str">
        <f>IF(ISERROR(VLOOKUP(AA63,'[1] '!$A$2:$B$28,2,FALSE)),"",VLOOKUP(AA63,'[1] '!$A$2:$B$28,2,FALSE))</f>
        <v/>
      </c>
      <c r="AE63" s="34" t="str">
        <f t="shared" si="27"/>
        <v/>
      </c>
      <c r="AF63" s="35">
        <f t="shared" si="28"/>
        <v>7</v>
      </c>
      <c r="AG63" s="33">
        <f t="shared" si="35"/>
        <v>44534</v>
      </c>
      <c r="AH63" s="43" t="s">
        <v>46</v>
      </c>
      <c r="AI63" s="63" t="s">
        <v>43</v>
      </c>
      <c r="AJ63" s="26" t="str">
        <f>IF(ISERROR(VLOOKUP(AG63,'[1] '!$A$2:$B$28,2,FALSE)),"",VLOOKUP(AG63,'[1] '!$A$2:$B$28,2,FALSE))</f>
        <v/>
      </c>
      <c r="AK63" s="27" t="str">
        <f t="shared" si="29"/>
        <v/>
      </c>
    </row>
    <row r="64" spans="1:39" x14ac:dyDescent="0.2">
      <c r="B64" s="21">
        <f t="shared" si="18"/>
        <v>2</v>
      </c>
      <c r="C64" s="22">
        <f t="shared" si="30"/>
        <v>44382</v>
      </c>
      <c r="D64" s="43" t="s">
        <v>58</v>
      </c>
      <c r="E64" s="63" t="s">
        <v>45</v>
      </c>
      <c r="F64" s="26" t="str">
        <f>IF(ISERROR(VLOOKUP(C64,'[1] '!$A$2:$B$28,2,FALSE)),"",VLOOKUP(C64,'[1] '!$A$2:$B$28,2,FALSE))</f>
        <v/>
      </c>
      <c r="G64" s="31">
        <f t="shared" si="19"/>
        <v>27</v>
      </c>
      <c r="H64" s="32">
        <f t="shared" si="20"/>
        <v>5</v>
      </c>
      <c r="I64" s="33">
        <f t="shared" si="31"/>
        <v>44413</v>
      </c>
      <c r="J64" s="43" t="s">
        <v>51</v>
      </c>
      <c r="K64" s="63" t="s">
        <v>43</v>
      </c>
      <c r="L64" s="26"/>
      <c r="M64" s="34" t="str">
        <f t="shared" si="21"/>
        <v/>
      </c>
      <c r="N64" s="35">
        <f t="shared" si="22"/>
        <v>1</v>
      </c>
      <c r="O64" s="33">
        <f t="shared" si="32"/>
        <v>44444</v>
      </c>
      <c r="P64" s="43" t="s">
        <v>56</v>
      </c>
      <c r="Q64" s="63" t="s">
        <v>45</v>
      </c>
      <c r="R64" s="26" t="str">
        <f>IF(ISERROR(VLOOKUP(O64,'[1] '!$A$2:$B$28,2,FALSE)),"",VLOOKUP(O64,'[1] '!$A$2:$B$28,2,FALSE))</f>
        <v/>
      </c>
      <c r="S64" s="34"/>
      <c r="T64" s="35">
        <f t="shared" si="24"/>
        <v>3</v>
      </c>
      <c r="U64" s="33">
        <f t="shared" si="33"/>
        <v>44474</v>
      </c>
      <c r="V64" s="43" t="s">
        <v>57</v>
      </c>
      <c r="W64" s="63" t="s">
        <v>45</v>
      </c>
      <c r="X64" s="26" t="str">
        <f>IF(ISERROR(VLOOKUP(U64,'[1] '!$A$2:$B$28,2,FALSE)),"",VLOOKUP(U64,'[1] '!$A$2:$B$28,2,FALSE))</f>
        <v/>
      </c>
      <c r="Y64" s="34" t="str">
        <f t="shared" si="25"/>
        <v/>
      </c>
      <c r="Z64" s="35">
        <f t="shared" si="26"/>
        <v>6</v>
      </c>
      <c r="AA64" s="33">
        <f t="shared" si="34"/>
        <v>44505</v>
      </c>
      <c r="AB64" s="37" t="s">
        <v>55</v>
      </c>
      <c r="AC64" s="63" t="s">
        <v>43</v>
      </c>
      <c r="AD64" s="26"/>
      <c r="AE64" s="34" t="str">
        <f t="shared" si="27"/>
        <v/>
      </c>
      <c r="AF64" s="35">
        <f t="shared" si="28"/>
        <v>1</v>
      </c>
      <c r="AG64" s="33">
        <f t="shared" si="35"/>
        <v>44535</v>
      </c>
      <c r="AH64" s="43" t="s">
        <v>46</v>
      </c>
      <c r="AI64" s="63" t="s">
        <v>43</v>
      </c>
      <c r="AJ64" s="26"/>
      <c r="AK64" s="27"/>
    </row>
    <row r="65" spans="2:37" x14ac:dyDescent="0.2">
      <c r="B65" s="21">
        <f t="shared" si="18"/>
        <v>3</v>
      </c>
      <c r="C65" s="22">
        <f t="shared" si="30"/>
        <v>44383</v>
      </c>
      <c r="D65" s="43" t="s">
        <v>58</v>
      </c>
      <c r="E65" s="63" t="s">
        <v>44</v>
      </c>
      <c r="F65" s="26" t="str">
        <f>IF(ISERROR(VLOOKUP(C65,'[1] '!$A$2:$B$28,2,FALSE)),"",VLOOKUP(C65,'[1] '!$A$2:$B$28,2,FALSE))</f>
        <v/>
      </c>
      <c r="G65" s="31" t="str">
        <f t="shared" si="19"/>
        <v/>
      </c>
      <c r="H65" s="32">
        <f t="shared" si="20"/>
        <v>6</v>
      </c>
      <c r="I65" s="33">
        <f t="shared" si="31"/>
        <v>44414</v>
      </c>
      <c r="J65" s="43" t="s">
        <v>57</v>
      </c>
      <c r="K65" s="63" t="s">
        <v>43</v>
      </c>
      <c r="L65" s="26" t="str">
        <f>IF(ISERROR(VLOOKUP(I65,'[1] '!$A$2:$B$28,2,FALSE)),"",VLOOKUP(I65,'[1] '!$A$2:$B$28,2,FALSE))</f>
        <v/>
      </c>
      <c r="M65" s="34" t="str">
        <f t="shared" si="21"/>
        <v/>
      </c>
      <c r="N65" s="35">
        <f t="shared" si="22"/>
        <v>2</v>
      </c>
      <c r="O65" s="33">
        <f t="shared" si="32"/>
        <v>44445</v>
      </c>
      <c r="P65" s="43" t="s">
        <v>56</v>
      </c>
      <c r="Q65" s="63" t="s">
        <v>45</v>
      </c>
      <c r="R65" s="26" t="str">
        <f>IF(ISERROR(VLOOKUP(O65,'[1] '!$A$2:$B$28,2,FALSE)),"",VLOOKUP(O65,'[1] '!$A$2:$B$28,2,FALSE))</f>
        <v/>
      </c>
      <c r="S65" s="34">
        <f t="shared" si="23"/>
        <v>36</v>
      </c>
      <c r="T65" s="35">
        <f t="shared" si="24"/>
        <v>4</v>
      </c>
      <c r="U65" s="33">
        <f t="shared" si="33"/>
        <v>44475</v>
      </c>
      <c r="V65" s="43" t="s">
        <v>57</v>
      </c>
      <c r="W65" s="63" t="s">
        <v>45</v>
      </c>
      <c r="X65" s="26" t="str">
        <f>IF(ISERROR(VLOOKUP(U65,'[1] '!$A$2:$B$28,2,FALSE)),"",VLOOKUP(U65,'[1] '!$A$2:$B$28,2,FALSE))</f>
        <v/>
      </c>
      <c r="Y65" s="34" t="str">
        <f t="shared" si="25"/>
        <v/>
      </c>
      <c r="Z65" s="35">
        <f t="shared" si="26"/>
        <v>7</v>
      </c>
      <c r="AA65" s="33">
        <f t="shared" si="34"/>
        <v>44506</v>
      </c>
      <c r="AB65" s="43" t="s">
        <v>55</v>
      </c>
      <c r="AC65" s="63" t="s">
        <v>43</v>
      </c>
      <c r="AD65" s="26" t="str">
        <f>IF(ISERROR(VLOOKUP(AA65,'[1] '!$A$2:$B$28,2,FALSE)),"",VLOOKUP(AA65,'[1] '!$A$2:$B$28,2,FALSE))</f>
        <v/>
      </c>
      <c r="AE65" s="34" t="str">
        <f t="shared" si="27"/>
        <v/>
      </c>
      <c r="AF65" s="35">
        <f t="shared" si="28"/>
        <v>2</v>
      </c>
      <c r="AG65" s="33">
        <f t="shared" si="35"/>
        <v>44536</v>
      </c>
      <c r="AH65" s="43" t="s">
        <v>46</v>
      </c>
      <c r="AI65" s="63" t="s">
        <v>43</v>
      </c>
      <c r="AJ65" s="26" t="str">
        <f>IF(ISERROR(VLOOKUP(AG65,'[1] '!$A$2:$B$28,2,FALSE)),"",VLOOKUP(AG65,'[1] '!$A$2:$B$28,2,FALSE))</f>
        <v/>
      </c>
      <c r="AK65" s="27">
        <f t="shared" si="29"/>
        <v>49</v>
      </c>
    </row>
    <row r="66" spans="2:37" x14ac:dyDescent="0.2">
      <c r="B66" s="21">
        <f t="shared" si="18"/>
        <v>4</v>
      </c>
      <c r="C66" s="22">
        <f t="shared" si="30"/>
        <v>44384</v>
      </c>
      <c r="D66" s="43" t="s">
        <v>58</v>
      </c>
      <c r="E66" s="63" t="s">
        <v>44</v>
      </c>
      <c r="F66" s="26" t="str">
        <f>IF(ISERROR(VLOOKUP(C66,'[1] '!$A$2:$B$28,2,FALSE)),"",VLOOKUP(C66,'[1] '!$A$2:$B$28,2,FALSE))</f>
        <v/>
      </c>
      <c r="G66" s="31" t="str">
        <f t="shared" si="19"/>
        <v/>
      </c>
      <c r="H66" s="32">
        <f t="shared" si="20"/>
        <v>7</v>
      </c>
      <c r="I66" s="33">
        <f t="shared" si="31"/>
        <v>44415</v>
      </c>
      <c r="J66" s="43" t="s">
        <v>57</v>
      </c>
      <c r="K66" s="63" t="s">
        <v>43</v>
      </c>
      <c r="L66" s="26" t="str">
        <f>IF(ISERROR(VLOOKUP(I66,'[1] '!$A$2:$B$28,2,FALSE)),"",VLOOKUP(I66,'[1] '!$A$2:$B$28,2,FALSE))</f>
        <v/>
      </c>
      <c r="M66" s="34" t="str">
        <f t="shared" si="21"/>
        <v/>
      </c>
      <c r="N66" s="35">
        <f t="shared" si="22"/>
        <v>3</v>
      </c>
      <c r="O66" s="33">
        <f t="shared" si="32"/>
        <v>44446</v>
      </c>
      <c r="P66" s="43" t="s">
        <v>56</v>
      </c>
      <c r="Q66" s="63" t="s">
        <v>45</v>
      </c>
      <c r="R66" s="26" t="str">
        <f>IF(ISERROR(VLOOKUP(O66,'[1] '!$A$2:$B$28,2,FALSE)),"",VLOOKUP(O66,'[1] '!$A$2:$B$28,2,FALSE))</f>
        <v/>
      </c>
      <c r="S66" s="34" t="str">
        <f t="shared" si="23"/>
        <v/>
      </c>
      <c r="T66" s="35">
        <f t="shared" si="24"/>
        <v>5</v>
      </c>
      <c r="U66" s="33">
        <f t="shared" si="33"/>
        <v>44476</v>
      </c>
      <c r="V66" s="43" t="s">
        <v>57</v>
      </c>
      <c r="W66" s="63" t="s">
        <v>45</v>
      </c>
      <c r="X66" s="26" t="str">
        <f>IF(ISERROR(VLOOKUP(U66,'[1] '!$A$2:$B$28,2,FALSE)),"",VLOOKUP(U66,'[1] '!$A$2:$B$28,2,FALSE))</f>
        <v/>
      </c>
      <c r="Y66" s="34" t="str">
        <f t="shared" si="25"/>
        <v/>
      </c>
      <c r="Z66" s="35">
        <f t="shared" si="26"/>
        <v>1</v>
      </c>
      <c r="AA66" s="33">
        <f t="shared" si="34"/>
        <v>44507</v>
      </c>
      <c r="AB66" s="43" t="s">
        <v>55</v>
      </c>
      <c r="AC66" s="63" t="s">
        <v>43</v>
      </c>
      <c r="AD66" s="26" t="str">
        <f>IF(ISERROR(VLOOKUP(AA66,'[1] '!$A$2:$B$28,2,FALSE)),"",VLOOKUP(AA66,'[1] '!$A$2:$B$28,2,FALSE))</f>
        <v/>
      </c>
      <c r="AE66" s="34"/>
      <c r="AF66" s="35">
        <f t="shared" si="28"/>
        <v>3</v>
      </c>
      <c r="AG66" s="33">
        <f t="shared" si="35"/>
        <v>44537</v>
      </c>
      <c r="AH66" s="43" t="s">
        <v>46</v>
      </c>
      <c r="AI66" s="63" t="s">
        <v>43</v>
      </c>
      <c r="AJ66" s="26" t="str">
        <f>IF(ISERROR(VLOOKUP(AG66,'[1] '!$A$2:$B$28,2,FALSE)),"",VLOOKUP(AG66,'[1] '!$A$2:$B$28,2,FALSE))</f>
        <v/>
      </c>
      <c r="AK66" s="27" t="str">
        <f t="shared" si="29"/>
        <v/>
      </c>
    </row>
    <row r="67" spans="2:37" x14ac:dyDescent="0.2">
      <c r="B67" s="21">
        <f t="shared" si="18"/>
        <v>5</v>
      </c>
      <c r="C67" s="22">
        <f t="shared" si="30"/>
        <v>44385</v>
      </c>
      <c r="D67" s="43" t="s">
        <v>58</v>
      </c>
      <c r="E67" s="63" t="s">
        <v>44</v>
      </c>
      <c r="F67" s="26" t="str">
        <f>IF(ISERROR(VLOOKUP(C67,'[1] '!$A$2:$B$28,2,FALSE)),"",VLOOKUP(C67,'[1] '!$A$2:$B$28,2,FALSE))</f>
        <v/>
      </c>
      <c r="G67" s="31" t="str">
        <f t="shared" si="19"/>
        <v/>
      </c>
      <c r="H67" s="32">
        <f t="shared" si="20"/>
        <v>1</v>
      </c>
      <c r="I67" s="33">
        <f t="shared" si="31"/>
        <v>44416</v>
      </c>
      <c r="J67" s="43" t="s">
        <v>57</v>
      </c>
      <c r="K67" s="63" t="s">
        <v>43</v>
      </c>
      <c r="L67" s="26" t="s">
        <v>64</v>
      </c>
      <c r="M67" s="61"/>
      <c r="N67" s="35">
        <f t="shared" si="22"/>
        <v>4</v>
      </c>
      <c r="O67" s="33">
        <f t="shared" si="32"/>
        <v>44447</v>
      </c>
      <c r="P67" s="43" t="s">
        <v>56</v>
      </c>
      <c r="Q67" s="63" t="s">
        <v>45</v>
      </c>
      <c r="R67" s="26" t="str">
        <f>IF(ISERROR(VLOOKUP(O67,'[1] '!$A$2:$B$28,2,FALSE)),"",VLOOKUP(O67,'[1] '!$A$2:$B$28,2,FALSE))</f>
        <v/>
      </c>
      <c r="S67" s="34" t="str">
        <f t="shared" si="23"/>
        <v/>
      </c>
      <c r="T67" s="35">
        <f t="shared" si="24"/>
        <v>6</v>
      </c>
      <c r="U67" s="33">
        <f t="shared" si="33"/>
        <v>44477</v>
      </c>
      <c r="V67" s="43" t="s">
        <v>53</v>
      </c>
      <c r="W67" s="63" t="s">
        <v>43</v>
      </c>
      <c r="X67" s="26" t="str">
        <f>IF(ISERROR(VLOOKUP(U67,'[1] '!$A$2:$B$28,2,FALSE)),"",VLOOKUP(U67,'[1] '!$A$2:$B$28,2,FALSE))</f>
        <v/>
      </c>
      <c r="Y67" s="34" t="str">
        <f t="shared" si="25"/>
        <v/>
      </c>
      <c r="Z67" s="35">
        <f t="shared" si="26"/>
        <v>2</v>
      </c>
      <c r="AA67" s="33">
        <f t="shared" si="34"/>
        <v>44508</v>
      </c>
      <c r="AB67" s="43" t="s">
        <v>55</v>
      </c>
      <c r="AC67" s="63" t="s">
        <v>43</v>
      </c>
      <c r="AD67" s="26" t="str">
        <f>IF(ISERROR(VLOOKUP(AA67,'[1] '!$A$2:$B$28,2,FALSE)),"",VLOOKUP(AA67,'[1] '!$A$2:$B$28,2,FALSE))</f>
        <v/>
      </c>
      <c r="AE67" s="34">
        <f t="shared" si="27"/>
        <v>45</v>
      </c>
      <c r="AF67" s="35">
        <f t="shared" si="28"/>
        <v>4</v>
      </c>
      <c r="AG67" s="33">
        <f t="shared" si="35"/>
        <v>44538</v>
      </c>
      <c r="AH67" s="43" t="s">
        <v>46</v>
      </c>
      <c r="AI67" s="63" t="s">
        <v>43</v>
      </c>
      <c r="AJ67" s="26" t="str">
        <f>IF(ISERROR(VLOOKUP(AG67,'[1] '!$A$2:$B$28,2,FALSE)),"",VLOOKUP(AG67,'[1] '!$A$2:$B$28,2,FALSE))</f>
        <v/>
      </c>
      <c r="AK67" s="27" t="str">
        <f t="shared" si="29"/>
        <v/>
      </c>
    </row>
    <row r="68" spans="2:37" x14ac:dyDescent="0.2">
      <c r="B68" s="21">
        <f t="shared" si="18"/>
        <v>6</v>
      </c>
      <c r="C68" s="22">
        <f t="shared" si="30"/>
        <v>44386</v>
      </c>
      <c r="D68" s="43" t="s">
        <v>56</v>
      </c>
      <c r="E68" s="63" t="s">
        <v>44</v>
      </c>
      <c r="F68" s="26" t="str">
        <f>IF(ISERROR(VLOOKUP(C68,'[1] '!$A$2:$B$28,2,FALSE)),"",VLOOKUP(C68,'[1] '!$A$2:$B$28,2,FALSE))</f>
        <v/>
      </c>
      <c r="G68" s="31" t="str">
        <f t="shared" si="19"/>
        <v/>
      </c>
      <c r="H68" s="32">
        <f t="shared" si="20"/>
        <v>2</v>
      </c>
      <c r="I68" s="33">
        <f t="shared" si="31"/>
        <v>44417</v>
      </c>
      <c r="J68" s="43" t="s">
        <v>57</v>
      </c>
      <c r="K68" s="63" t="s">
        <v>45</v>
      </c>
      <c r="L68" s="26" t="str">
        <f>IF(ISERROR(VLOOKUP(I68,'[1] '!$A$2:$B$28,2,FALSE)),"",VLOOKUP(I68,'[1] '!$A$2:$B$28,2,FALSE))</f>
        <v/>
      </c>
      <c r="M68" s="34">
        <f t="shared" si="21"/>
        <v>32</v>
      </c>
      <c r="N68" s="35">
        <f t="shared" si="22"/>
        <v>5</v>
      </c>
      <c r="O68" s="33">
        <f t="shared" si="32"/>
        <v>44448</v>
      </c>
      <c r="P68" s="43" t="s">
        <v>56</v>
      </c>
      <c r="Q68" s="63" t="s">
        <v>45</v>
      </c>
      <c r="R68" s="26" t="str">
        <f>IF(ISERROR(VLOOKUP(O68,'[1] '!$A$2:$B$28,2,FALSE)),"",VLOOKUP(O68,'[1] '!$A$2:$B$28,2,FALSE))</f>
        <v/>
      </c>
      <c r="S68" s="34" t="str">
        <f t="shared" si="23"/>
        <v/>
      </c>
      <c r="T68" s="35">
        <f t="shared" si="24"/>
        <v>7</v>
      </c>
      <c r="U68" s="33">
        <f t="shared" si="33"/>
        <v>44478</v>
      </c>
      <c r="V68" s="43" t="s">
        <v>53</v>
      </c>
      <c r="W68" s="63" t="s">
        <v>43</v>
      </c>
      <c r="X68" s="26" t="str">
        <f>IF(ISERROR(VLOOKUP(U68,'[1] '!$A$2:$B$28,2,FALSE)),"",VLOOKUP(U68,'[1] '!$A$2:$B$28,2,FALSE))</f>
        <v/>
      </c>
      <c r="Y68" s="34" t="str">
        <f t="shared" si="25"/>
        <v/>
      </c>
      <c r="Z68" s="35">
        <f t="shared" si="26"/>
        <v>3</v>
      </c>
      <c r="AA68" s="33">
        <f t="shared" si="34"/>
        <v>44509</v>
      </c>
      <c r="AB68" s="43" t="s">
        <v>55</v>
      </c>
      <c r="AC68" s="63" t="s">
        <v>43</v>
      </c>
      <c r="AD68" s="26" t="str">
        <f>IF(ISERROR(VLOOKUP(AA68,'[1] '!$A$2:$B$28,2,FALSE)),"",VLOOKUP(AA68,'[1] '!$A$2:$B$28,2,FALSE))</f>
        <v/>
      </c>
      <c r="AE68" s="34" t="str">
        <f t="shared" si="27"/>
        <v/>
      </c>
      <c r="AF68" s="35">
        <f t="shared" si="28"/>
        <v>5</v>
      </c>
      <c r="AG68" s="33">
        <f t="shared" si="35"/>
        <v>44539</v>
      </c>
      <c r="AH68" s="68" t="s">
        <v>46</v>
      </c>
      <c r="AI68" s="63" t="s">
        <v>43</v>
      </c>
      <c r="AJ68" s="26" t="str">
        <f>IF(ISERROR(VLOOKUP(AG68,'[1] '!$A$2:$B$28,2,FALSE)),"",VLOOKUP(AG68,'[1] '!$A$2:$B$28,2,FALSE))</f>
        <v/>
      </c>
      <c r="AK68" s="27" t="str">
        <f t="shared" si="29"/>
        <v/>
      </c>
    </row>
    <row r="69" spans="2:37" x14ac:dyDescent="0.2">
      <c r="B69" s="21">
        <f t="shared" si="18"/>
        <v>7</v>
      </c>
      <c r="C69" s="22">
        <f t="shared" si="30"/>
        <v>44387</v>
      </c>
      <c r="D69" s="43" t="s">
        <v>56</v>
      </c>
      <c r="E69" s="63" t="s">
        <v>44</v>
      </c>
      <c r="F69" s="26" t="str">
        <f>IF(ISERROR(VLOOKUP(C69,'[1] '!$A$2:$B$28,2,FALSE)),"",VLOOKUP(C69,'[1] '!$A$2:$B$28,2,FALSE))</f>
        <v/>
      </c>
      <c r="G69" s="31" t="str">
        <f t="shared" si="19"/>
        <v/>
      </c>
      <c r="H69" s="32">
        <f t="shared" si="20"/>
        <v>3</v>
      </c>
      <c r="I69" s="33">
        <f t="shared" si="31"/>
        <v>44418</v>
      </c>
      <c r="J69" s="43" t="s">
        <v>57</v>
      </c>
      <c r="K69" s="63" t="s">
        <v>45</v>
      </c>
      <c r="L69" s="26" t="str">
        <f>IF(ISERROR(VLOOKUP(I69,'[1] '!$A$2:$B$28,2,FALSE)),"",VLOOKUP(I69,'[1] '!$A$2:$B$28,2,FALSE))</f>
        <v/>
      </c>
      <c r="M69" s="34" t="str">
        <f t="shared" si="21"/>
        <v/>
      </c>
      <c r="N69" s="35">
        <f t="shared" si="22"/>
        <v>6</v>
      </c>
      <c r="O69" s="33">
        <f t="shared" si="32"/>
        <v>44449</v>
      </c>
      <c r="P69" s="43" t="s">
        <v>55</v>
      </c>
      <c r="Q69" s="63" t="s">
        <v>43</v>
      </c>
      <c r="R69" s="26" t="str">
        <f>IF(ISERROR(VLOOKUP(O69,'[1] '!$A$2:$B$28,2,FALSE)),"",VLOOKUP(O69,'[1] '!$A$2:$B$28,2,FALSE))</f>
        <v/>
      </c>
      <c r="S69" s="34" t="str">
        <f t="shared" si="23"/>
        <v/>
      </c>
      <c r="T69" s="35">
        <f t="shared" si="24"/>
        <v>1</v>
      </c>
      <c r="U69" s="33">
        <f t="shared" si="33"/>
        <v>44479</v>
      </c>
      <c r="V69" s="43" t="s">
        <v>53</v>
      </c>
      <c r="W69" s="63" t="s">
        <v>43</v>
      </c>
      <c r="X69" s="26"/>
      <c r="Y69" s="34"/>
      <c r="Z69" s="35">
        <f t="shared" si="26"/>
        <v>4</v>
      </c>
      <c r="AA69" s="33">
        <f t="shared" si="34"/>
        <v>44510</v>
      </c>
      <c r="AB69" s="43" t="s">
        <v>55</v>
      </c>
      <c r="AC69" s="63" t="s">
        <v>43</v>
      </c>
      <c r="AD69" s="26" t="str">
        <f>IF(ISERROR(VLOOKUP(AA69,'[1] '!$A$2:$B$28,2,FALSE)),"",VLOOKUP(AA69,'[1] '!$A$2:$B$28,2,FALSE))</f>
        <v/>
      </c>
      <c r="AE69" s="34" t="str">
        <f t="shared" si="27"/>
        <v/>
      </c>
      <c r="AF69" s="35">
        <f t="shared" si="28"/>
        <v>6</v>
      </c>
      <c r="AG69" s="33">
        <f t="shared" si="35"/>
        <v>44540</v>
      </c>
      <c r="AH69" s="43" t="s">
        <v>58</v>
      </c>
      <c r="AI69" s="63" t="s">
        <v>44</v>
      </c>
      <c r="AJ69" s="26" t="str">
        <f>IF(ISERROR(VLOOKUP(AG69,'[1] '!$A$2:$B$28,2,FALSE)),"",VLOOKUP(AG69,'[1] '!$A$2:$B$28,2,FALSE))</f>
        <v/>
      </c>
      <c r="AK69" s="27" t="str">
        <f t="shared" si="29"/>
        <v/>
      </c>
    </row>
    <row r="70" spans="2:37" x14ac:dyDescent="0.2">
      <c r="B70" s="21">
        <f t="shared" si="18"/>
        <v>1</v>
      </c>
      <c r="C70" s="22">
        <f t="shared" si="30"/>
        <v>44388</v>
      </c>
      <c r="D70" s="43" t="s">
        <v>56</v>
      </c>
      <c r="E70" s="63" t="s">
        <v>44</v>
      </c>
      <c r="F70" s="26" t="str">
        <f>IF(ISERROR(VLOOKUP(C70,'[1] '!$A$2:$B$28,2,FALSE)),"",VLOOKUP(C70,'[1] '!$A$2:$B$28,2,FALSE))</f>
        <v/>
      </c>
      <c r="G70" s="31"/>
      <c r="H70" s="32">
        <f t="shared" si="20"/>
        <v>4</v>
      </c>
      <c r="I70" s="33">
        <f t="shared" si="31"/>
        <v>44419</v>
      </c>
      <c r="J70" s="43" t="s">
        <v>57</v>
      </c>
      <c r="K70" s="63" t="s">
        <v>45</v>
      </c>
      <c r="L70" s="26" t="str">
        <f>IF(ISERROR(VLOOKUP(I70,'[1] '!$A$2:$B$28,2,FALSE)),"",VLOOKUP(I70,'[1] '!$A$2:$B$28,2,FALSE))</f>
        <v/>
      </c>
      <c r="M70" s="34" t="str">
        <f t="shared" si="21"/>
        <v/>
      </c>
      <c r="N70" s="35">
        <f t="shared" si="22"/>
        <v>7</v>
      </c>
      <c r="O70" s="33">
        <f t="shared" si="32"/>
        <v>44450</v>
      </c>
      <c r="P70" s="43" t="s">
        <v>55</v>
      </c>
      <c r="Q70" s="63" t="s">
        <v>43</v>
      </c>
      <c r="R70" s="26" t="str">
        <f>IF(ISERROR(VLOOKUP(O70,'[1] '!$A$2:$B$28,2,FALSE)),"",VLOOKUP(O70,'[1] '!$A$2:$B$28,2,FALSE))</f>
        <v/>
      </c>
      <c r="S70" s="34" t="str">
        <f t="shared" si="23"/>
        <v/>
      </c>
      <c r="T70" s="35">
        <f t="shared" si="24"/>
        <v>2</v>
      </c>
      <c r="U70" s="33">
        <f t="shared" si="33"/>
        <v>44480</v>
      </c>
      <c r="V70" s="43" t="s">
        <v>53</v>
      </c>
      <c r="W70" s="63" t="s">
        <v>43</v>
      </c>
      <c r="X70" s="26" t="str">
        <f>IF(ISERROR(VLOOKUP(U70,'[1] '!$A$2:$B$28,2,FALSE)),"",VLOOKUP(U70,'[1] '!$A$2:$B$28,2,FALSE))</f>
        <v/>
      </c>
      <c r="Y70" s="34">
        <f t="shared" si="25"/>
        <v>41</v>
      </c>
      <c r="Z70" s="35">
        <f t="shared" si="26"/>
        <v>5</v>
      </c>
      <c r="AA70" s="33">
        <f t="shared" si="34"/>
        <v>44511</v>
      </c>
      <c r="AB70" s="43" t="s">
        <v>55</v>
      </c>
      <c r="AC70" s="63" t="s">
        <v>43</v>
      </c>
      <c r="AD70" s="26" t="str">
        <f>IF(ISERROR(VLOOKUP(AA70,'[1] '!$A$2:$B$28,2,FALSE)),"",VLOOKUP(AA70,'[1] '!$A$2:$B$28,2,FALSE))</f>
        <v/>
      </c>
      <c r="AE70" s="34" t="str">
        <f t="shared" si="27"/>
        <v/>
      </c>
      <c r="AF70" s="35">
        <f t="shared" si="28"/>
        <v>7</v>
      </c>
      <c r="AG70" s="33">
        <f t="shared" si="35"/>
        <v>44541</v>
      </c>
      <c r="AH70" s="43" t="s">
        <v>58</v>
      </c>
      <c r="AI70" s="63" t="s">
        <v>44</v>
      </c>
      <c r="AJ70" s="26" t="str">
        <f>IF(ISERROR(VLOOKUP(AG70,'[1] '!$A$2:$B$28,2,FALSE)),"",VLOOKUP(AG70,'[1] '!$A$2:$B$28,2,FALSE))</f>
        <v/>
      </c>
      <c r="AK70" s="27" t="str">
        <f t="shared" si="29"/>
        <v/>
      </c>
    </row>
    <row r="71" spans="2:37" x14ac:dyDescent="0.2">
      <c r="B71" s="21">
        <f t="shared" si="18"/>
        <v>2</v>
      </c>
      <c r="C71" s="22">
        <f t="shared" si="30"/>
        <v>44389</v>
      </c>
      <c r="D71" s="43" t="s">
        <v>56</v>
      </c>
      <c r="E71" s="63" t="s">
        <v>45</v>
      </c>
      <c r="F71" s="26" t="str">
        <f>IF(ISERROR(VLOOKUP(C71,'[1] '!$A$2:$B$28,2,FALSE)),"",VLOOKUP(C71,'[1] '!$A$2:$B$28,2,FALSE))</f>
        <v/>
      </c>
      <c r="G71" s="31">
        <f t="shared" si="19"/>
        <v>28</v>
      </c>
      <c r="H71" s="32">
        <f t="shared" si="20"/>
        <v>5</v>
      </c>
      <c r="I71" s="33">
        <f t="shared" si="31"/>
        <v>44420</v>
      </c>
      <c r="J71" s="43" t="s">
        <v>57</v>
      </c>
      <c r="K71" s="63" t="s">
        <v>45</v>
      </c>
      <c r="L71" s="26" t="str">
        <f>IF(ISERROR(VLOOKUP(I71,'[1] '!$A$2:$B$28,2,FALSE)),"",VLOOKUP(I71,'[1] '!$A$2:$B$28,2,FALSE))</f>
        <v/>
      </c>
      <c r="M71" s="34" t="str">
        <f t="shared" si="21"/>
        <v/>
      </c>
      <c r="N71" s="35">
        <f t="shared" si="22"/>
        <v>1</v>
      </c>
      <c r="O71" s="33">
        <f t="shared" si="32"/>
        <v>44451</v>
      </c>
      <c r="P71" s="43" t="s">
        <v>55</v>
      </c>
      <c r="Q71" s="63" t="s">
        <v>43</v>
      </c>
      <c r="R71" s="26" t="str">
        <f>IF(ISERROR(VLOOKUP(O71,'[1] '!$A$2:$B$28,2,FALSE)),"",VLOOKUP(O71,'[1] '!$A$2:$B$28,2,FALSE))</f>
        <v/>
      </c>
      <c r="S71" s="34"/>
      <c r="T71" s="35">
        <f t="shared" si="24"/>
        <v>3</v>
      </c>
      <c r="U71" s="33">
        <f t="shared" si="33"/>
        <v>44481</v>
      </c>
      <c r="V71" s="43" t="s">
        <v>53</v>
      </c>
      <c r="W71" s="63" t="s">
        <v>43</v>
      </c>
      <c r="X71" s="65"/>
      <c r="Y71" s="34" t="str">
        <f t="shared" si="25"/>
        <v/>
      </c>
      <c r="Z71" s="35">
        <f t="shared" si="26"/>
        <v>6</v>
      </c>
      <c r="AA71" s="33">
        <f t="shared" si="34"/>
        <v>44512</v>
      </c>
      <c r="AB71" s="43" t="s">
        <v>51</v>
      </c>
      <c r="AC71" s="63" t="s">
        <v>44</v>
      </c>
      <c r="AD71" s="26" t="str">
        <f>IF(ISERROR(VLOOKUP(AA71,'[1] '!$A$2:$B$28,2,FALSE)),"",VLOOKUP(AA71,'[1] '!$A$2:$B$28,2,FALSE))</f>
        <v/>
      </c>
      <c r="AE71" s="34" t="str">
        <f t="shared" si="27"/>
        <v/>
      </c>
      <c r="AF71" s="35">
        <f t="shared" si="28"/>
        <v>1</v>
      </c>
      <c r="AG71" s="33">
        <f t="shared" si="35"/>
        <v>44542</v>
      </c>
      <c r="AH71" s="43" t="s">
        <v>58</v>
      </c>
      <c r="AI71" s="63" t="s">
        <v>44</v>
      </c>
      <c r="AJ71" s="26" t="str">
        <f>IF(ISERROR(VLOOKUP(AG71,'[1] '!$A$2:$B$28,2,FALSE)),"",VLOOKUP(AG71,'[1] '!$A$2:$B$28,2,FALSE))</f>
        <v/>
      </c>
      <c r="AK71" s="27"/>
    </row>
    <row r="72" spans="2:37" x14ac:dyDescent="0.2">
      <c r="B72" s="21">
        <f t="shared" si="18"/>
        <v>3</v>
      </c>
      <c r="C72" s="22">
        <f t="shared" si="30"/>
        <v>44390</v>
      </c>
      <c r="D72" s="43" t="s">
        <v>56</v>
      </c>
      <c r="E72" s="63" t="s">
        <v>45</v>
      </c>
      <c r="F72" s="26"/>
      <c r="G72" s="31" t="str">
        <f t="shared" si="19"/>
        <v/>
      </c>
      <c r="H72" s="32">
        <f t="shared" si="20"/>
        <v>6</v>
      </c>
      <c r="I72" s="33">
        <f t="shared" si="31"/>
        <v>44421</v>
      </c>
      <c r="J72" s="43" t="s">
        <v>53</v>
      </c>
      <c r="K72" s="63" t="s">
        <v>43</v>
      </c>
      <c r="L72" s="26" t="str">
        <f>IF(ISERROR(VLOOKUP(I72,'[1] '!$A$2:$B$28,2,FALSE)),"",VLOOKUP(I72,'[1] '!$A$2:$B$28,2,FALSE))</f>
        <v/>
      </c>
      <c r="M72" s="34" t="str">
        <f t="shared" si="21"/>
        <v/>
      </c>
      <c r="N72" s="35">
        <f t="shared" si="22"/>
        <v>2</v>
      </c>
      <c r="O72" s="33">
        <f t="shared" si="32"/>
        <v>44452</v>
      </c>
      <c r="P72" s="43" t="s">
        <v>55</v>
      </c>
      <c r="Q72" s="63" t="s">
        <v>43</v>
      </c>
      <c r="R72" s="26" t="str">
        <f>IF(ISERROR(VLOOKUP(O72,'[1] '!$A$2:$B$28,2,FALSE)),"",VLOOKUP(O72,'[1] '!$A$2:$B$28,2,FALSE))</f>
        <v/>
      </c>
      <c r="S72" s="34"/>
      <c r="T72" s="35">
        <f t="shared" si="24"/>
        <v>4</v>
      </c>
      <c r="U72" s="33">
        <f t="shared" si="33"/>
        <v>44482</v>
      </c>
      <c r="V72" s="43" t="s">
        <v>53</v>
      </c>
      <c r="W72" s="63" t="s">
        <v>43</v>
      </c>
      <c r="X72" s="65"/>
      <c r="Y72" s="34" t="str">
        <f t="shared" si="25"/>
        <v/>
      </c>
      <c r="Z72" s="35">
        <f t="shared" si="26"/>
        <v>7</v>
      </c>
      <c r="AA72" s="33">
        <f t="shared" si="34"/>
        <v>44513</v>
      </c>
      <c r="AB72" s="43" t="s">
        <v>51</v>
      </c>
      <c r="AC72" s="63" t="s">
        <v>44</v>
      </c>
      <c r="AD72" s="26" t="str">
        <f>IF(ISERROR(VLOOKUP(AA72,'[1] '!$A$2:$B$28,2,FALSE)),"",VLOOKUP(AA72,'[1] '!$A$2:$B$28,2,FALSE))</f>
        <v/>
      </c>
      <c r="AE72" s="34" t="str">
        <f t="shared" si="27"/>
        <v/>
      </c>
      <c r="AF72" s="35">
        <f t="shared" si="28"/>
        <v>2</v>
      </c>
      <c r="AG72" s="33">
        <f t="shared" si="35"/>
        <v>44543</v>
      </c>
      <c r="AH72" s="43" t="s">
        <v>58</v>
      </c>
      <c r="AI72" s="63" t="s">
        <v>44</v>
      </c>
      <c r="AJ72" s="26" t="str">
        <f>IF(ISERROR(VLOOKUP(AG72,'[1] '!$A$2:$B$28,2,FALSE)),"",VLOOKUP(AG72,'[1] '!$A$2:$B$28,2,FALSE))</f>
        <v/>
      </c>
      <c r="AK72" s="27">
        <f t="shared" si="29"/>
        <v>50</v>
      </c>
    </row>
    <row r="73" spans="2:37" x14ac:dyDescent="0.2">
      <c r="B73" s="21">
        <f t="shared" si="18"/>
        <v>4</v>
      </c>
      <c r="C73" s="22">
        <f t="shared" si="30"/>
        <v>44391</v>
      </c>
      <c r="D73" s="43" t="s">
        <v>56</v>
      </c>
      <c r="E73" s="63" t="s">
        <v>45</v>
      </c>
      <c r="F73" s="26"/>
      <c r="G73" s="31" t="str">
        <f t="shared" si="19"/>
        <v/>
      </c>
      <c r="H73" s="32">
        <f t="shared" si="20"/>
        <v>7</v>
      </c>
      <c r="I73" s="33">
        <f t="shared" si="31"/>
        <v>44422</v>
      </c>
      <c r="J73" s="37" t="s">
        <v>53</v>
      </c>
      <c r="K73" s="63" t="s">
        <v>43</v>
      </c>
      <c r="L73" s="26" t="str">
        <f>IF(ISERROR(VLOOKUP(I73,'[1] '!$A$2:$B$28,2,FALSE)),"",VLOOKUP(I73,'[1] '!$A$2:$B$28,2,FALSE))</f>
        <v/>
      </c>
      <c r="M73" s="34" t="str">
        <f t="shared" si="21"/>
        <v/>
      </c>
      <c r="N73" s="35">
        <f t="shared" si="22"/>
        <v>3</v>
      </c>
      <c r="O73" s="33">
        <f t="shared" si="32"/>
        <v>44453</v>
      </c>
      <c r="P73" s="43" t="s">
        <v>55</v>
      </c>
      <c r="Q73" s="63" t="s">
        <v>43</v>
      </c>
      <c r="R73" s="26" t="str">
        <f>IF(ISERROR(VLOOKUP(O73,'[1] '!$A$2:$B$28,2,FALSE)),"",VLOOKUP(O73,'[1] '!$A$2:$B$28,2,FALSE))</f>
        <v/>
      </c>
      <c r="S73" s="34" t="str">
        <f t="shared" si="23"/>
        <v/>
      </c>
      <c r="T73" s="35">
        <f t="shared" si="24"/>
        <v>5</v>
      </c>
      <c r="U73" s="33">
        <f t="shared" si="33"/>
        <v>44483</v>
      </c>
      <c r="V73" s="43" t="s">
        <v>53</v>
      </c>
      <c r="W73" s="63" t="s">
        <v>43</v>
      </c>
      <c r="X73" s="65"/>
      <c r="Y73" s="34" t="str">
        <f t="shared" si="25"/>
        <v/>
      </c>
      <c r="Z73" s="35">
        <f t="shared" si="26"/>
        <v>1</v>
      </c>
      <c r="AA73" s="33">
        <f t="shared" si="34"/>
        <v>44514</v>
      </c>
      <c r="AB73" s="43" t="s">
        <v>51</v>
      </c>
      <c r="AC73" s="63" t="s">
        <v>44</v>
      </c>
      <c r="AD73" s="26" t="str">
        <f>IF(ISERROR(VLOOKUP(AA73,'[1] '!$A$2:$B$28,2,FALSE)),"",VLOOKUP(AA73,'[1] '!$A$2:$B$28,2,FALSE))</f>
        <v/>
      </c>
      <c r="AE73" s="34"/>
      <c r="AF73" s="35">
        <f t="shared" si="28"/>
        <v>3</v>
      </c>
      <c r="AG73" s="33">
        <f t="shared" si="35"/>
        <v>44544</v>
      </c>
      <c r="AH73" s="43" t="s">
        <v>58</v>
      </c>
      <c r="AI73" s="63" t="s">
        <v>44</v>
      </c>
      <c r="AJ73" s="26" t="str">
        <f>IF(ISERROR(VLOOKUP(AG73,'[1] '!$A$2:$B$28,2,FALSE)),"",VLOOKUP(AG73,'[1] '!$A$2:$B$28,2,FALSE))</f>
        <v/>
      </c>
      <c r="AK73" s="27" t="str">
        <f t="shared" si="29"/>
        <v/>
      </c>
    </row>
    <row r="74" spans="2:37" x14ac:dyDescent="0.2">
      <c r="B74" s="21">
        <f t="shared" si="18"/>
        <v>5</v>
      </c>
      <c r="C74" s="22">
        <f t="shared" si="30"/>
        <v>44392</v>
      </c>
      <c r="D74" s="43" t="s">
        <v>56</v>
      </c>
      <c r="E74" s="63" t="s">
        <v>45</v>
      </c>
      <c r="F74" s="26" t="str">
        <f>IF(ISERROR(VLOOKUP(C74,'[1] '!$A$2:$B$28,2,FALSE)),"",VLOOKUP(C74,'[1] '!$A$2:$B$28,2,FALSE))</f>
        <v/>
      </c>
      <c r="G74" s="31" t="str">
        <f t="shared" si="19"/>
        <v/>
      </c>
      <c r="H74" s="32">
        <f t="shared" si="20"/>
        <v>1</v>
      </c>
      <c r="I74" s="33">
        <f t="shared" si="31"/>
        <v>44423</v>
      </c>
      <c r="J74" s="43" t="s">
        <v>53</v>
      </c>
      <c r="K74" s="63" t="s">
        <v>43</v>
      </c>
      <c r="L74" s="26" t="str">
        <f>IF(ISERROR(VLOOKUP(I74,'[1] '!$A$2:$B$28,2,FALSE)),"",VLOOKUP(I74,'[1] '!$A$2:$B$28,2,FALSE))</f>
        <v/>
      </c>
      <c r="M74" s="34"/>
      <c r="N74" s="50">
        <f t="shared" si="22"/>
        <v>4</v>
      </c>
      <c r="O74" s="51">
        <f t="shared" si="32"/>
        <v>44454</v>
      </c>
      <c r="P74" s="69" t="s">
        <v>55</v>
      </c>
      <c r="Q74" s="63" t="s">
        <v>43</v>
      </c>
      <c r="R74" s="26" t="str">
        <f>IF(ISERROR(VLOOKUP(O74,'[1] '!$A$2:$B$28,2,FALSE)),"",VLOOKUP(O74,'[1] '!$A$2:$B$28,2,FALSE))</f>
        <v/>
      </c>
      <c r="S74" s="52" t="str">
        <f t="shared" si="23"/>
        <v/>
      </c>
      <c r="T74" s="35">
        <f t="shared" si="24"/>
        <v>6</v>
      </c>
      <c r="U74" s="33">
        <f t="shared" si="33"/>
        <v>44484</v>
      </c>
      <c r="V74" s="43" t="s">
        <v>46</v>
      </c>
      <c r="W74" s="63" t="s">
        <v>44</v>
      </c>
      <c r="X74" s="65"/>
      <c r="Y74" s="34" t="str">
        <f t="shared" si="25"/>
        <v/>
      </c>
      <c r="Z74" s="35">
        <f t="shared" si="26"/>
        <v>2</v>
      </c>
      <c r="AA74" s="33">
        <f t="shared" si="34"/>
        <v>44515</v>
      </c>
      <c r="AB74" s="43" t="s">
        <v>51</v>
      </c>
      <c r="AC74" s="63" t="s">
        <v>44</v>
      </c>
      <c r="AD74" s="26" t="str">
        <f>IF(ISERROR(VLOOKUP(AA74,'[1] '!$A$2:$B$28,2,FALSE)),"",VLOOKUP(AA74,'[1] '!$A$2:$B$28,2,FALSE))</f>
        <v/>
      </c>
      <c r="AE74" s="34">
        <f t="shared" si="27"/>
        <v>46</v>
      </c>
      <c r="AF74" s="35">
        <f t="shared" si="28"/>
        <v>4</v>
      </c>
      <c r="AG74" s="33">
        <f t="shared" si="35"/>
        <v>44545</v>
      </c>
      <c r="AH74" s="43" t="s">
        <v>58</v>
      </c>
      <c r="AI74" s="63" t="s">
        <v>44</v>
      </c>
      <c r="AJ74" s="26" t="str">
        <f>IF(ISERROR(VLOOKUP(AG74,'[1] '!$A$2:$B$28,2,FALSE)),"",VLOOKUP(AG74,'[1] '!$A$2:$B$28,2,FALSE))</f>
        <v/>
      </c>
      <c r="AK74" s="27" t="str">
        <f t="shared" si="29"/>
        <v/>
      </c>
    </row>
    <row r="75" spans="2:37" x14ac:dyDescent="0.2">
      <c r="B75" s="21">
        <f t="shared" si="18"/>
        <v>6</v>
      </c>
      <c r="C75" s="22">
        <f t="shared" si="30"/>
        <v>44393</v>
      </c>
      <c r="D75" s="43" t="s">
        <v>55</v>
      </c>
      <c r="E75" s="63" t="s">
        <v>45</v>
      </c>
      <c r="F75" s="26" t="str">
        <f>IF(ISERROR(VLOOKUP(C75,'[1] '!$A$2:$B$28,2,FALSE)),"",VLOOKUP(C75,'[1] '!$A$2:$B$28,2,FALSE))</f>
        <v/>
      </c>
      <c r="G75" s="31" t="str">
        <f t="shared" si="19"/>
        <v/>
      </c>
      <c r="H75" s="32">
        <f t="shared" si="20"/>
        <v>2</v>
      </c>
      <c r="I75" s="33">
        <f t="shared" si="31"/>
        <v>44424</v>
      </c>
      <c r="J75" s="43" t="s">
        <v>53</v>
      </c>
      <c r="K75" s="63" t="s">
        <v>43</v>
      </c>
      <c r="L75" s="26" t="str">
        <f>IF(ISERROR(VLOOKUP(I75,'[1] '!$A$2:$B$28,2,FALSE)),"",VLOOKUP(I75,'[1] '!$A$2:$B$28,2,FALSE))</f>
        <v/>
      </c>
      <c r="M75" s="34">
        <f t="shared" si="21"/>
        <v>33</v>
      </c>
      <c r="N75" s="50">
        <f t="shared" si="22"/>
        <v>5</v>
      </c>
      <c r="O75" s="51">
        <f t="shared" si="32"/>
        <v>44455</v>
      </c>
      <c r="P75" s="69" t="s">
        <v>55</v>
      </c>
      <c r="Q75" s="63" t="s">
        <v>43</v>
      </c>
      <c r="R75" s="26" t="str">
        <f>IF(ISERROR(VLOOKUP(O75,'[1] '!$A$2:$B$28,2,FALSE)),"",VLOOKUP(O75,'[1] '!$A$2:$B$28,2,FALSE))</f>
        <v/>
      </c>
      <c r="S75" s="52" t="str">
        <f t="shared" si="23"/>
        <v/>
      </c>
      <c r="T75" s="35">
        <f t="shared" si="24"/>
        <v>7</v>
      </c>
      <c r="U75" s="33">
        <f t="shared" si="33"/>
        <v>44485</v>
      </c>
      <c r="V75" s="43" t="s">
        <v>46</v>
      </c>
      <c r="W75" s="63" t="s">
        <v>44</v>
      </c>
      <c r="X75" s="65" t="s">
        <v>68</v>
      </c>
      <c r="Y75" s="34" t="str">
        <f t="shared" si="25"/>
        <v/>
      </c>
      <c r="Z75" s="35">
        <f t="shared" si="26"/>
        <v>3</v>
      </c>
      <c r="AA75" s="33">
        <f t="shared" si="34"/>
        <v>44516</v>
      </c>
      <c r="AB75" s="43" t="s">
        <v>51</v>
      </c>
      <c r="AC75" s="63" t="s">
        <v>44</v>
      </c>
      <c r="AD75" s="26" t="str">
        <f>IF(ISERROR(VLOOKUP(AA75,'[1] '!$A$2:$B$28,2,FALSE)),"",VLOOKUP(AA75,'[1] '!$A$2:$B$28,2,FALSE))</f>
        <v/>
      </c>
      <c r="AE75" s="34" t="str">
        <f t="shared" si="27"/>
        <v/>
      </c>
      <c r="AF75" s="35">
        <f t="shared" si="28"/>
        <v>5</v>
      </c>
      <c r="AG75" s="33">
        <f t="shared" si="35"/>
        <v>44546</v>
      </c>
      <c r="AH75" s="37" t="s">
        <v>58</v>
      </c>
      <c r="AI75" s="63" t="s">
        <v>44</v>
      </c>
      <c r="AJ75" s="26" t="str">
        <f>IF(ISERROR(VLOOKUP(AG75,'[1] '!$A$2:$B$28,2,FALSE)),"",VLOOKUP(AG75,'[1] '!$A$2:$B$28,2,FALSE))</f>
        <v/>
      </c>
      <c r="AK75" s="27" t="str">
        <f t="shared" si="29"/>
        <v/>
      </c>
    </row>
    <row r="76" spans="2:37" x14ac:dyDescent="0.2">
      <c r="B76" s="21">
        <f t="shared" si="18"/>
        <v>7</v>
      </c>
      <c r="C76" s="22">
        <f t="shared" si="30"/>
        <v>44394</v>
      </c>
      <c r="D76" s="43" t="s">
        <v>55</v>
      </c>
      <c r="E76" s="63" t="s">
        <v>45</v>
      </c>
      <c r="F76" s="26" t="str">
        <f>IF(ISERROR(VLOOKUP(C76,'[1] '!$A$2:$B$28,2,FALSE)),"",VLOOKUP(C76,'[1] '!$A$2:$B$28,2,FALSE))</f>
        <v/>
      </c>
      <c r="G76" s="31" t="str">
        <f t="shared" si="19"/>
        <v/>
      </c>
      <c r="H76" s="32">
        <f t="shared" si="20"/>
        <v>3</v>
      </c>
      <c r="I76" s="33">
        <f t="shared" si="31"/>
        <v>44425</v>
      </c>
      <c r="J76" s="43" t="s">
        <v>53</v>
      </c>
      <c r="K76" s="63" t="s">
        <v>43</v>
      </c>
      <c r="L76" s="26" t="str">
        <f>IF(ISERROR(VLOOKUP(I76,'[1] '!$A$2:$B$28,2,FALSE)),"",VLOOKUP(I76,'[1] '!$A$2:$B$28,2,FALSE))</f>
        <v/>
      </c>
      <c r="M76" s="34" t="str">
        <f t="shared" si="21"/>
        <v/>
      </c>
      <c r="N76" s="50">
        <f t="shared" si="22"/>
        <v>6</v>
      </c>
      <c r="O76" s="51">
        <f t="shared" si="32"/>
        <v>44456</v>
      </c>
      <c r="P76" s="69" t="s">
        <v>59</v>
      </c>
      <c r="Q76" s="63" t="s">
        <v>44</v>
      </c>
      <c r="R76" s="26" t="str">
        <f>IF(ISERROR(VLOOKUP(O76,'[1] '!$A$2:$B$28,2,FALSE)),"",VLOOKUP(O76,'[1] '!$A$2:$B$28,2,FALSE))</f>
        <v/>
      </c>
      <c r="S76" s="52" t="str">
        <f t="shared" si="23"/>
        <v/>
      </c>
      <c r="T76" s="35">
        <f t="shared" si="24"/>
        <v>1</v>
      </c>
      <c r="U76" s="33">
        <f t="shared" si="33"/>
        <v>44486</v>
      </c>
      <c r="V76" s="43" t="s">
        <v>46</v>
      </c>
      <c r="W76" s="63" t="s">
        <v>44</v>
      </c>
      <c r="X76" s="65" t="s">
        <v>68</v>
      </c>
      <c r="Y76" s="34"/>
      <c r="Z76" s="35">
        <f t="shared" si="26"/>
        <v>4</v>
      </c>
      <c r="AA76" s="33">
        <f t="shared" si="34"/>
        <v>44517</v>
      </c>
      <c r="AB76" s="43" t="s">
        <v>51</v>
      </c>
      <c r="AC76" s="63" t="s">
        <v>44</v>
      </c>
      <c r="AD76" s="26"/>
      <c r="AE76" s="34" t="str">
        <f t="shared" si="27"/>
        <v/>
      </c>
      <c r="AF76" s="35">
        <f t="shared" si="28"/>
        <v>6</v>
      </c>
      <c r="AG76" s="33">
        <f t="shared" si="35"/>
        <v>44547</v>
      </c>
      <c r="AH76" s="37" t="s">
        <v>56</v>
      </c>
      <c r="AI76" s="63" t="s">
        <v>50</v>
      </c>
      <c r="AJ76" s="26" t="str">
        <f>IF(ISERROR(VLOOKUP(AG76,'[1] '!$A$2:$B$28,2,FALSE)),"",VLOOKUP(AG76,'[1] '!$A$2:$B$28,2,FALSE))</f>
        <v/>
      </c>
      <c r="AK76" s="27" t="str">
        <f t="shared" si="29"/>
        <v/>
      </c>
    </row>
    <row r="77" spans="2:37" x14ac:dyDescent="0.2">
      <c r="B77" s="21">
        <f t="shared" si="18"/>
        <v>1</v>
      </c>
      <c r="C77" s="22">
        <f t="shared" si="30"/>
        <v>44395</v>
      </c>
      <c r="D77" s="43" t="s">
        <v>55</v>
      </c>
      <c r="E77" s="63" t="s">
        <v>45</v>
      </c>
      <c r="F77" s="26" t="str">
        <f>IF(ISERROR(VLOOKUP(C77,'[1] '!$A$2:$B$28,2,FALSE)),"",VLOOKUP(C77,'[1] '!$A$2:$B$28,2,FALSE))</f>
        <v/>
      </c>
      <c r="G77" s="31"/>
      <c r="H77" s="32">
        <f t="shared" si="20"/>
        <v>4</v>
      </c>
      <c r="I77" s="33">
        <f t="shared" si="31"/>
        <v>44426</v>
      </c>
      <c r="J77" s="43" t="s">
        <v>53</v>
      </c>
      <c r="K77" s="63" t="s">
        <v>43</v>
      </c>
      <c r="L77" s="26" t="str">
        <f>IF(ISERROR(VLOOKUP(I77,'[1] '!$A$2:$B$28,2,FALSE)),"",VLOOKUP(I77,'[1] '!$A$2:$B$28,2,FALSE))</f>
        <v/>
      </c>
      <c r="M77" s="34" t="str">
        <f t="shared" si="21"/>
        <v/>
      </c>
      <c r="N77" s="50">
        <f t="shared" si="22"/>
        <v>7</v>
      </c>
      <c r="O77" s="51">
        <f t="shared" si="32"/>
        <v>44457</v>
      </c>
      <c r="P77" s="69" t="s">
        <v>59</v>
      </c>
      <c r="Q77" s="63" t="s">
        <v>44</v>
      </c>
      <c r="R77" s="26" t="str">
        <f>IF(ISERROR(VLOOKUP(O77,'[1] '!$A$2:$B$28,2,FALSE)),"",VLOOKUP(O77,'[1] '!$A$2:$B$28,2,FALSE))</f>
        <v/>
      </c>
      <c r="S77" s="52" t="str">
        <f t="shared" si="23"/>
        <v/>
      </c>
      <c r="T77" s="35">
        <f t="shared" si="24"/>
        <v>2</v>
      </c>
      <c r="U77" s="33">
        <f t="shared" si="33"/>
        <v>44487</v>
      </c>
      <c r="V77" s="43" t="s">
        <v>46</v>
      </c>
      <c r="W77" s="63" t="s">
        <v>44</v>
      </c>
      <c r="X77" s="65" t="s">
        <v>68</v>
      </c>
      <c r="Y77" s="34">
        <f t="shared" si="25"/>
        <v>42</v>
      </c>
      <c r="Z77" s="35">
        <f t="shared" si="26"/>
        <v>5</v>
      </c>
      <c r="AA77" s="33">
        <f t="shared" si="34"/>
        <v>44518</v>
      </c>
      <c r="AB77" s="43" t="s">
        <v>51</v>
      </c>
      <c r="AC77" s="63" t="s">
        <v>44</v>
      </c>
      <c r="AD77" s="26" t="str">
        <f>IF(ISERROR(VLOOKUP(AA77,'[1] '!$A$2:$B$28,2,FALSE)),"",VLOOKUP(AA77,'[1] '!$A$2:$B$28,2,FALSE))</f>
        <v/>
      </c>
      <c r="AE77" s="34" t="str">
        <f t="shared" si="27"/>
        <v/>
      </c>
      <c r="AF77" s="35">
        <f t="shared" si="28"/>
        <v>7</v>
      </c>
      <c r="AG77" s="33">
        <f t="shared" si="35"/>
        <v>44548</v>
      </c>
      <c r="AH77" s="37" t="s">
        <v>56</v>
      </c>
      <c r="AI77" s="63" t="s">
        <v>50</v>
      </c>
      <c r="AJ77" s="26" t="str">
        <f>IF(ISERROR(VLOOKUP(AG77,'[1] '!$A$2:$B$28,2,FALSE)),"",VLOOKUP(AG77,'[1] '!$A$2:$B$28,2,FALSE))</f>
        <v/>
      </c>
      <c r="AK77" s="27" t="str">
        <f t="shared" si="29"/>
        <v/>
      </c>
    </row>
    <row r="78" spans="2:37" x14ac:dyDescent="0.2">
      <c r="B78" s="21">
        <f t="shared" si="18"/>
        <v>2</v>
      </c>
      <c r="C78" s="22">
        <f t="shared" si="30"/>
        <v>44396</v>
      </c>
      <c r="D78" s="43" t="s">
        <v>55</v>
      </c>
      <c r="E78" s="63" t="s">
        <v>50</v>
      </c>
      <c r="F78" s="26" t="str">
        <f>IF(ISERROR(VLOOKUP(C78,'[1] '!$A$2:$B$28,2,FALSE)),"",VLOOKUP(C78,'[1] '!$A$2:$B$28,2,FALSE))</f>
        <v/>
      </c>
      <c r="G78" s="31">
        <f t="shared" si="19"/>
        <v>29</v>
      </c>
      <c r="H78" s="32">
        <f t="shared" si="20"/>
        <v>5</v>
      </c>
      <c r="I78" s="33">
        <f t="shared" si="31"/>
        <v>44427</v>
      </c>
      <c r="J78" s="43" t="s">
        <v>53</v>
      </c>
      <c r="K78" s="63" t="s">
        <v>43</v>
      </c>
      <c r="L78" s="26" t="str">
        <f>IF(ISERROR(VLOOKUP(I78,'[1] '!$A$2:$B$28,2,FALSE)),"",VLOOKUP(I78,'[1] '!$A$2:$B$28,2,FALSE))</f>
        <v/>
      </c>
      <c r="M78" s="34" t="str">
        <f t="shared" si="21"/>
        <v/>
      </c>
      <c r="N78" s="35">
        <f t="shared" si="22"/>
        <v>1</v>
      </c>
      <c r="O78" s="33">
        <f t="shared" si="32"/>
        <v>44458</v>
      </c>
      <c r="P78" s="69" t="s">
        <v>59</v>
      </c>
      <c r="Q78" s="63" t="s">
        <v>44</v>
      </c>
      <c r="R78" s="26" t="str">
        <f>IF(ISERROR(VLOOKUP(O78,'[1] '!$A$2:$B$28,2,FALSE)),"",VLOOKUP(O78,'[1] '!$A$2:$B$28,2,FALSE))</f>
        <v/>
      </c>
      <c r="S78" s="34"/>
      <c r="T78" s="35">
        <f t="shared" si="24"/>
        <v>3</v>
      </c>
      <c r="U78" s="33">
        <f t="shared" si="33"/>
        <v>44488</v>
      </c>
      <c r="V78" s="43" t="s">
        <v>46</v>
      </c>
      <c r="W78" s="63" t="s">
        <v>44</v>
      </c>
      <c r="X78" s="65" t="s">
        <v>68</v>
      </c>
      <c r="Y78" s="34" t="str">
        <f t="shared" si="25"/>
        <v/>
      </c>
      <c r="Z78" s="35">
        <f t="shared" si="26"/>
        <v>6</v>
      </c>
      <c r="AA78" s="33">
        <f t="shared" si="34"/>
        <v>44519</v>
      </c>
      <c r="AB78" s="43" t="s">
        <v>57</v>
      </c>
      <c r="AC78" s="63" t="s">
        <v>50</v>
      </c>
      <c r="AD78" s="26" t="str">
        <f>IF(ISERROR(VLOOKUP(AA78,'[1] '!$A$2:$B$28,2,FALSE)),"",VLOOKUP(AA78,'[1] '!$A$2:$B$28,2,FALSE))</f>
        <v/>
      </c>
      <c r="AE78" s="34" t="str">
        <f t="shared" si="27"/>
        <v/>
      </c>
      <c r="AF78" s="35">
        <f t="shared" si="28"/>
        <v>1</v>
      </c>
      <c r="AG78" s="33">
        <f t="shared" si="35"/>
        <v>44549</v>
      </c>
      <c r="AH78" s="37" t="s">
        <v>56</v>
      </c>
      <c r="AI78" s="63" t="s">
        <v>50</v>
      </c>
      <c r="AJ78" s="26" t="str">
        <f>IF(ISERROR(VLOOKUP(AG78,'[1] '!$A$2:$B$28,2,FALSE)),"",VLOOKUP(AG78,'[1] '!$A$2:$B$28,2,FALSE))</f>
        <v/>
      </c>
      <c r="AK78" s="27"/>
    </row>
    <row r="79" spans="2:37" x14ac:dyDescent="0.2">
      <c r="B79" s="21">
        <f t="shared" si="18"/>
        <v>3</v>
      </c>
      <c r="C79" s="22">
        <f t="shared" si="30"/>
        <v>44397</v>
      </c>
      <c r="D79" s="43" t="s">
        <v>55</v>
      </c>
      <c r="E79" s="63" t="s">
        <v>50</v>
      </c>
      <c r="F79" s="26" t="str">
        <f>IF(ISERROR(VLOOKUP(C79,'[1] '!$A$2:$B$28,2,FALSE)),"",VLOOKUP(C79,'[1] '!$A$2:$B$28,2,FALSE))</f>
        <v/>
      </c>
      <c r="G79" s="31" t="str">
        <f t="shared" si="19"/>
        <v/>
      </c>
      <c r="H79" s="32">
        <f t="shared" si="20"/>
        <v>6</v>
      </c>
      <c r="I79" s="33">
        <f t="shared" si="31"/>
        <v>44428</v>
      </c>
      <c r="J79" s="43" t="s">
        <v>46</v>
      </c>
      <c r="K79" s="63" t="s">
        <v>44</v>
      </c>
      <c r="L79" s="26" t="str">
        <f>IF(ISERROR(VLOOKUP(I79,'[1] '!$A$2:$B$28,2,FALSE)),"",VLOOKUP(I79,'[1] '!$A$2:$B$28,2,FALSE))</f>
        <v/>
      </c>
      <c r="M79" s="34" t="str">
        <f t="shared" si="21"/>
        <v/>
      </c>
      <c r="N79" s="35">
        <f t="shared" si="22"/>
        <v>2</v>
      </c>
      <c r="O79" s="33">
        <f t="shared" si="32"/>
        <v>44459</v>
      </c>
      <c r="P79" s="69" t="s">
        <v>59</v>
      </c>
      <c r="Q79" s="63" t="s">
        <v>44</v>
      </c>
      <c r="R79" s="26" t="str">
        <f>IF(ISERROR(VLOOKUP(O79,'[1] '!$A$2:$B$28,2,FALSE)),"",VLOOKUP(O79,'[1] '!$A$2:$B$28,2,FALSE))</f>
        <v/>
      </c>
      <c r="S79" s="34">
        <f t="shared" si="23"/>
        <v>38</v>
      </c>
      <c r="T79" s="35">
        <f t="shared" si="24"/>
        <v>4</v>
      </c>
      <c r="U79" s="33">
        <f t="shared" si="33"/>
        <v>44489</v>
      </c>
      <c r="V79" s="43" t="s">
        <v>46</v>
      </c>
      <c r="W79" s="63" t="s">
        <v>44</v>
      </c>
      <c r="X79" s="65" t="s">
        <v>68</v>
      </c>
      <c r="Y79" s="34" t="str">
        <f t="shared" si="25"/>
        <v/>
      </c>
      <c r="Z79" s="35">
        <f t="shared" si="26"/>
        <v>7</v>
      </c>
      <c r="AA79" s="33">
        <f t="shared" si="34"/>
        <v>44520</v>
      </c>
      <c r="AB79" s="43" t="s">
        <v>57</v>
      </c>
      <c r="AC79" s="63" t="s">
        <v>50</v>
      </c>
      <c r="AD79" s="26" t="str">
        <f>IF(ISERROR(VLOOKUP(AA79,'[1] '!$A$2:$B$28,2,FALSE)),"",VLOOKUP(AA79,'[1] '!$A$2:$B$28,2,FALSE))</f>
        <v/>
      </c>
      <c r="AE79" s="34" t="str">
        <f t="shared" si="27"/>
        <v/>
      </c>
      <c r="AF79" s="35">
        <f t="shared" si="28"/>
        <v>2</v>
      </c>
      <c r="AG79" s="33">
        <f t="shared" si="35"/>
        <v>44550</v>
      </c>
      <c r="AH79" s="37" t="s">
        <v>56</v>
      </c>
      <c r="AI79" s="43" t="s">
        <v>50</v>
      </c>
      <c r="AJ79" s="26" t="str">
        <f>IF(ISERROR(VLOOKUP(AG79,'[1] '!$A$2:$B$28,2,FALSE)),"",VLOOKUP(AG79,'[1] '!$A$2:$B$28,2,FALSE))</f>
        <v/>
      </c>
      <c r="AK79" s="27">
        <f t="shared" si="29"/>
        <v>51</v>
      </c>
    </row>
    <row r="80" spans="2:37" x14ac:dyDescent="0.2">
      <c r="B80" s="21">
        <f t="shared" si="18"/>
        <v>4</v>
      </c>
      <c r="C80" s="22">
        <f t="shared" si="30"/>
        <v>44398</v>
      </c>
      <c r="D80" s="43" t="s">
        <v>55</v>
      </c>
      <c r="E80" s="63" t="s">
        <v>50</v>
      </c>
      <c r="F80" s="26" t="str">
        <f>IF(ISERROR(VLOOKUP(C80,'[1] '!$A$2:$B$28,2,FALSE)),"",VLOOKUP(C80,'[1] '!$A$2:$B$28,2,FALSE))</f>
        <v/>
      </c>
      <c r="G80" s="31" t="str">
        <f t="shared" si="19"/>
        <v/>
      </c>
      <c r="H80" s="32">
        <f t="shared" si="20"/>
        <v>7</v>
      </c>
      <c r="I80" s="33">
        <f t="shared" si="31"/>
        <v>44429</v>
      </c>
      <c r="J80" s="43" t="s">
        <v>46</v>
      </c>
      <c r="K80" s="63" t="s">
        <v>44</v>
      </c>
      <c r="L80" s="26" t="str">
        <f>IF(ISERROR(VLOOKUP(I80,'[1] '!$A$2:$B$28,2,FALSE)),"",VLOOKUP(I80,'[1] '!$A$2:$B$28,2,FALSE))</f>
        <v/>
      </c>
      <c r="M80" s="34" t="str">
        <f t="shared" si="21"/>
        <v/>
      </c>
      <c r="N80" s="35">
        <f t="shared" si="22"/>
        <v>3</v>
      </c>
      <c r="O80" s="33">
        <f t="shared" si="32"/>
        <v>44460</v>
      </c>
      <c r="P80" s="69" t="s">
        <v>59</v>
      </c>
      <c r="Q80" s="63" t="s">
        <v>44</v>
      </c>
      <c r="R80" s="26" t="str">
        <f>IF(ISERROR(VLOOKUP(O80,'[1] '!$A$2:$B$28,2,FALSE)),"",VLOOKUP(O80,'[1] '!$A$2:$B$28,2,FALSE))</f>
        <v/>
      </c>
      <c r="S80" s="34" t="str">
        <f t="shared" si="23"/>
        <v/>
      </c>
      <c r="T80" s="35">
        <f t="shared" si="24"/>
        <v>5</v>
      </c>
      <c r="U80" s="33">
        <f t="shared" si="33"/>
        <v>44490</v>
      </c>
      <c r="V80" s="43" t="s">
        <v>46</v>
      </c>
      <c r="W80" s="63" t="s">
        <v>44</v>
      </c>
      <c r="X80" s="65" t="s">
        <v>68</v>
      </c>
      <c r="Y80" s="34" t="str">
        <f t="shared" si="25"/>
        <v/>
      </c>
      <c r="Z80" s="35">
        <f t="shared" si="26"/>
        <v>1</v>
      </c>
      <c r="AA80" s="33">
        <f t="shared" si="34"/>
        <v>44521</v>
      </c>
      <c r="AB80" s="43" t="s">
        <v>57</v>
      </c>
      <c r="AC80" s="63" t="s">
        <v>50</v>
      </c>
      <c r="AD80" s="26" t="str">
        <f>IF(ISERROR(VLOOKUP(AA80,'[1] '!$A$2:$B$28,2,FALSE)),"",VLOOKUP(AA80,'[1] '!$A$2:$B$28,2,FALSE))</f>
        <v/>
      </c>
      <c r="AE80" s="34"/>
      <c r="AF80" s="35">
        <f t="shared" si="28"/>
        <v>3</v>
      </c>
      <c r="AG80" s="33">
        <f t="shared" si="35"/>
        <v>44551</v>
      </c>
      <c r="AH80" s="37" t="s">
        <v>56</v>
      </c>
      <c r="AI80" s="43" t="s">
        <v>50</v>
      </c>
      <c r="AJ80" s="26"/>
      <c r="AK80" s="27" t="str">
        <f t="shared" si="29"/>
        <v/>
      </c>
    </row>
    <row r="81" spans="2:37" x14ac:dyDescent="0.2">
      <c r="B81" s="21">
        <f t="shared" si="18"/>
        <v>5</v>
      </c>
      <c r="C81" s="22">
        <f t="shared" si="30"/>
        <v>44399</v>
      </c>
      <c r="D81" s="43" t="s">
        <v>55</v>
      </c>
      <c r="E81" s="63" t="s">
        <v>50</v>
      </c>
      <c r="F81" s="26" t="str">
        <f>IF(ISERROR(VLOOKUP(C81,'[1] '!$A$2:$B$28,2,FALSE)),"",VLOOKUP(C81,'[1] '!$A$2:$B$28,2,FALSE))</f>
        <v/>
      </c>
      <c r="G81" s="31" t="str">
        <f t="shared" si="19"/>
        <v/>
      </c>
      <c r="H81" s="32">
        <f t="shared" si="20"/>
        <v>1</v>
      </c>
      <c r="I81" s="33">
        <f t="shared" si="31"/>
        <v>44430</v>
      </c>
      <c r="J81" s="43" t="s">
        <v>46</v>
      </c>
      <c r="K81" s="63" t="s">
        <v>44</v>
      </c>
      <c r="L81" s="26" t="str">
        <f>IF(ISERROR(VLOOKUP(I81,'[1] '!$A$2:$B$28,2,FALSE)),"",VLOOKUP(I81,'[1] '!$A$2:$B$28,2,FALSE))</f>
        <v/>
      </c>
      <c r="M81" s="34"/>
      <c r="N81" s="35">
        <f t="shared" si="22"/>
        <v>4</v>
      </c>
      <c r="O81" s="33">
        <f t="shared" si="32"/>
        <v>44461</v>
      </c>
      <c r="P81" s="43" t="s">
        <v>59</v>
      </c>
      <c r="Q81" s="63" t="s">
        <v>44</v>
      </c>
      <c r="R81" s="26" t="str">
        <f>IF(ISERROR(VLOOKUP(O81,'[1] '!$A$2:$B$28,2,FALSE)),"",VLOOKUP(O81,'[1] '!$A$2:$B$28,2,FALSE))</f>
        <v/>
      </c>
      <c r="S81" s="34" t="str">
        <f t="shared" si="23"/>
        <v/>
      </c>
      <c r="T81" s="53">
        <f t="shared" si="24"/>
        <v>6</v>
      </c>
      <c r="U81" s="54">
        <f t="shared" si="33"/>
        <v>44491</v>
      </c>
      <c r="V81" s="37" t="s">
        <v>58</v>
      </c>
      <c r="W81" s="66" t="s">
        <v>50</v>
      </c>
      <c r="X81" s="65" t="s">
        <v>68</v>
      </c>
      <c r="Y81" s="34" t="str">
        <f t="shared" si="25"/>
        <v/>
      </c>
      <c r="Z81" s="35">
        <f t="shared" si="26"/>
        <v>2</v>
      </c>
      <c r="AA81" s="33">
        <f t="shared" si="34"/>
        <v>44522</v>
      </c>
      <c r="AB81" s="43" t="s">
        <v>57</v>
      </c>
      <c r="AC81" s="63" t="s">
        <v>50</v>
      </c>
      <c r="AD81" s="26" t="str">
        <f>IF(ISERROR(VLOOKUP(AA81,'[1] '!$A$2:$B$28,2,FALSE)),"",VLOOKUP(AA81,'[1] '!$A$2:$B$28,2,FALSE))</f>
        <v/>
      </c>
      <c r="AE81" s="34">
        <f t="shared" si="27"/>
        <v>47</v>
      </c>
      <c r="AF81" s="35">
        <f t="shared" si="28"/>
        <v>4</v>
      </c>
      <c r="AG81" s="33">
        <f t="shared" si="35"/>
        <v>44552</v>
      </c>
      <c r="AH81" s="42" t="s">
        <v>56</v>
      </c>
      <c r="AI81" s="43" t="s">
        <v>50</v>
      </c>
      <c r="AJ81" s="26"/>
      <c r="AK81" s="27" t="str">
        <f t="shared" si="29"/>
        <v/>
      </c>
    </row>
    <row r="82" spans="2:37" x14ac:dyDescent="0.2">
      <c r="B82" s="21">
        <f t="shared" si="18"/>
        <v>6</v>
      </c>
      <c r="C82" s="22">
        <f t="shared" si="30"/>
        <v>44400</v>
      </c>
      <c r="D82" s="43" t="s">
        <v>59</v>
      </c>
      <c r="E82" s="63" t="s">
        <v>50</v>
      </c>
      <c r="F82" s="26" t="str">
        <f>IF(ISERROR(VLOOKUP(C82,'[1] '!$A$2:$B$28,2,FALSE)),"",VLOOKUP(C82,'[1] '!$A$2:$B$28,2,FALSE))</f>
        <v/>
      </c>
      <c r="G82" s="31" t="str">
        <f t="shared" si="19"/>
        <v/>
      </c>
      <c r="H82" s="32">
        <f t="shared" si="20"/>
        <v>2</v>
      </c>
      <c r="I82" s="33">
        <f t="shared" si="31"/>
        <v>44431</v>
      </c>
      <c r="J82" s="43" t="s">
        <v>46</v>
      </c>
      <c r="K82" s="63" t="s">
        <v>44</v>
      </c>
      <c r="L82" s="26" t="str">
        <f>IF(ISERROR(VLOOKUP(I82,'[1] '!$A$2:$B$28,2,FALSE)),"",VLOOKUP(I82,'[1] '!$A$2:$B$28,2,FALSE))</f>
        <v/>
      </c>
      <c r="M82" s="34">
        <f t="shared" si="21"/>
        <v>34</v>
      </c>
      <c r="N82" s="35">
        <f t="shared" si="22"/>
        <v>5</v>
      </c>
      <c r="O82" s="33">
        <f t="shared" si="32"/>
        <v>44462</v>
      </c>
      <c r="P82" s="43" t="s">
        <v>59</v>
      </c>
      <c r="Q82" s="63" t="s">
        <v>44</v>
      </c>
      <c r="R82" s="26" t="str">
        <f>IF(ISERROR(VLOOKUP(O82,'[1] '!$A$2:$B$28,2,FALSE)),"",VLOOKUP(O82,'[1] '!$A$2:$B$28,2,FALSE))</f>
        <v/>
      </c>
      <c r="S82" s="34" t="str">
        <f t="shared" si="23"/>
        <v/>
      </c>
      <c r="T82" s="53">
        <f t="shared" si="24"/>
        <v>7</v>
      </c>
      <c r="U82" s="54">
        <f t="shared" si="33"/>
        <v>44492</v>
      </c>
      <c r="V82" s="37" t="s">
        <v>58</v>
      </c>
      <c r="W82" s="66" t="s">
        <v>50</v>
      </c>
      <c r="X82" s="65" t="s">
        <v>68</v>
      </c>
      <c r="Y82" s="60" t="str">
        <f t="shared" si="25"/>
        <v/>
      </c>
      <c r="Z82" s="35">
        <f t="shared" si="26"/>
        <v>3</v>
      </c>
      <c r="AA82" s="33">
        <f t="shared" si="34"/>
        <v>44523</v>
      </c>
      <c r="AB82" s="43" t="s">
        <v>57</v>
      </c>
      <c r="AC82" s="63" t="s">
        <v>50</v>
      </c>
      <c r="AD82" s="26" t="str">
        <f>IF(ISERROR(VLOOKUP(AA82,'[1] '!$A$2:$B$28,2,FALSE)),"",VLOOKUP(AA82,'[1] '!$A$2:$B$28,2,FALSE))</f>
        <v/>
      </c>
      <c r="AE82" s="34" t="str">
        <f t="shared" si="27"/>
        <v/>
      </c>
      <c r="AF82" s="35">
        <f t="shared" si="28"/>
        <v>5</v>
      </c>
      <c r="AG82" s="33">
        <f t="shared" si="35"/>
        <v>44553</v>
      </c>
      <c r="AH82" s="43" t="s">
        <v>56</v>
      </c>
      <c r="AI82" s="43" t="s">
        <v>50</v>
      </c>
      <c r="AJ82" s="26"/>
      <c r="AK82" s="27" t="str">
        <f t="shared" si="29"/>
        <v/>
      </c>
    </row>
    <row r="83" spans="2:37" x14ac:dyDescent="0.2">
      <c r="B83" s="21">
        <f t="shared" si="18"/>
        <v>7</v>
      </c>
      <c r="C83" s="22">
        <f t="shared" si="30"/>
        <v>44401</v>
      </c>
      <c r="D83" s="43" t="s">
        <v>59</v>
      </c>
      <c r="E83" s="63" t="s">
        <v>50</v>
      </c>
      <c r="F83" s="26" t="str">
        <f>IF(ISERROR(VLOOKUP(C83,'[1] '!$A$2:$B$28,2,FALSE)),"",VLOOKUP(C83,'[1] '!$A$2:$B$28,2,FALSE))</f>
        <v/>
      </c>
      <c r="G83" s="31" t="str">
        <f t="shared" si="19"/>
        <v/>
      </c>
      <c r="H83" s="32">
        <f t="shared" si="20"/>
        <v>3</v>
      </c>
      <c r="I83" s="33">
        <f t="shared" si="31"/>
        <v>44432</v>
      </c>
      <c r="J83" s="43" t="s">
        <v>46</v>
      </c>
      <c r="K83" s="63" t="s">
        <v>44</v>
      </c>
      <c r="L83" s="26" t="str">
        <f>IF(ISERROR(VLOOKUP(I83,'[1] '!$A$2:$B$28,2,FALSE)),"",VLOOKUP(I83,'[1] '!$A$2:$B$28,2,FALSE))</f>
        <v/>
      </c>
      <c r="M83" s="34" t="str">
        <f t="shared" si="21"/>
        <v/>
      </c>
      <c r="N83" s="35">
        <f t="shared" si="22"/>
        <v>6</v>
      </c>
      <c r="O83" s="33">
        <f t="shared" si="32"/>
        <v>44463</v>
      </c>
      <c r="P83" s="43" t="s">
        <v>51</v>
      </c>
      <c r="Q83" s="63" t="s">
        <v>50</v>
      </c>
      <c r="R83" s="26" t="str">
        <f>IF(ISERROR(VLOOKUP(O83,'[1] '!$A$2:$B$28,2,FALSE)),"",VLOOKUP(O83,'[1] '!$A$2:$B$28,2,FALSE))</f>
        <v/>
      </c>
      <c r="S83" s="34" t="str">
        <f t="shared" si="23"/>
        <v/>
      </c>
      <c r="T83" s="35">
        <f t="shared" si="24"/>
        <v>1</v>
      </c>
      <c r="U83" s="33">
        <f t="shared" si="33"/>
        <v>44493</v>
      </c>
      <c r="V83" s="43" t="s">
        <v>58</v>
      </c>
      <c r="W83" s="63" t="s">
        <v>50</v>
      </c>
      <c r="X83" s="65" t="s">
        <v>68</v>
      </c>
      <c r="Y83" s="34"/>
      <c r="Z83" s="35">
        <f t="shared" si="26"/>
        <v>4</v>
      </c>
      <c r="AA83" s="33">
        <f t="shared" si="34"/>
        <v>44524</v>
      </c>
      <c r="AB83" s="43" t="s">
        <v>57</v>
      </c>
      <c r="AC83" s="63" t="s">
        <v>50</v>
      </c>
      <c r="AD83" s="26" t="str">
        <f>IF(ISERROR(VLOOKUP(AA83,'[1] '!$A$2:$B$28,2,FALSE)),"",VLOOKUP(AA83,'[1] '!$A$2:$B$28,2,FALSE))</f>
        <v/>
      </c>
      <c r="AE83" s="34" t="str">
        <f t="shared" si="27"/>
        <v/>
      </c>
      <c r="AF83" s="35">
        <f t="shared" si="28"/>
        <v>6</v>
      </c>
      <c r="AG83" s="33">
        <f t="shared" si="35"/>
        <v>44554</v>
      </c>
      <c r="AH83" s="37"/>
      <c r="AI83" s="43"/>
      <c r="AJ83" s="26"/>
      <c r="AK83" s="27" t="str">
        <f t="shared" si="29"/>
        <v/>
      </c>
    </row>
    <row r="84" spans="2:37" x14ac:dyDescent="0.2">
      <c r="B84" s="21">
        <f t="shared" si="18"/>
        <v>1</v>
      </c>
      <c r="C84" s="22">
        <f t="shared" si="30"/>
        <v>44402</v>
      </c>
      <c r="D84" s="43" t="s">
        <v>59</v>
      </c>
      <c r="E84" s="63" t="s">
        <v>50</v>
      </c>
      <c r="F84" s="26" t="str">
        <f>IF(ISERROR(VLOOKUP(C84,'[1] '!$A$2:$B$28,2,FALSE)),"",VLOOKUP(C84,'[1] '!$A$2:$B$28,2,FALSE))</f>
        <v/>
      </c>
      <c r="G84" s="31"/>
      <c r="H84" s="32">
        <f t="shared" si="20"/>
        <v>4</v>
      </c>
      <c r="I84" s="33">
        <f t="shared" si="31"/>
        <v>44433</v>
      </c>
      <c r="J84" s="43" t="s">
        <v>46</v>
      </c>
      <c r="K84" s="63" t="s">
        <v>44</v>
      </c>
      <c r="L84" s="26" t="str">
        <f>IF(ISERROR(VLOOKUP(I84,'[1] '!$A$2:$B$28,2,FALSE)),"",VLOOKUP(I84,'[1] '!$A$2:$B$28,2,FALSE))</f>
        <v/>
      </c>
      <c r="M84" s="34" t="str">
        <f t="shared" si="21"/>
        <v/>
      </c>
      <c r="N84" s="35">
        <f t="shared" si="22"/>
        <v>7</v>
      </c>
      <c r="O84" s="33">
        <f t="shared" si="32"/>
        <v>44464</v>
      </c>
      <c r="P84" s="43" t="s">
        <v>51</v>
      </c>
      <c r="Q84" s="63" t="s">
        <v>50</v>
      </c>
      <c r="R84" s="26" t="str">
        <f>IF(ISERROR(VLOOKUP(O84,'[1] '!$A$2:$B$28,2,FALSE)),"",VLOOKUP(O84,'[1] '!$A$2:$B$28,2,FALSE))</f>
        <v/>
      </c>
      <c r="S84" s="34" t="str">
        <f t="shared" si="23"/>
        <v/>
      </c>
      <c r="T84" s="35">
        <f t="shared" si="24"/>
        <v>2</v>
      </c>
      <c r="U84" s="33">
        <f t="shared" si="33"/>
        <v>44494</v>
      </c>
      <c r="V84" s="43" t="s">
        <v>58</v>
      </c>
      <c r="W84" s="63" t="s">
        <v>50</v>
      </c>
      <c r="X84" s="26" t="str">
        <f>IF(ISERROR(VLOOKUP(U84,'[1] '!$A$2:$B$28,2,FALSE)),"",VLOOKUP(U84,'[1] '!$A$2:$B$28,2,FALSE))</f>
        <v/>
      </c>
      <c r="Y84" s="34">
        <f t="shared" si="25"/>
        <v>43</v>
      </c>
      <c r="Z84" s="35">
        <f t="shared" si="26"/>
        <v>5</v>
      </c>
      <c r="AA84" s="33">
        <f t="shared" si="34"/>
        <v>44525</v>
      </c>
      <c r="AB84" s="43" t="s">
        <v>57</v>
      </c>
      <c r="AC84" s="63" t="s">
        <v>50</v>
      </c>
      <c r="AD84" s="26" t="str">
        <f>IF(ISERROR(VLOOKUP(AA84,'[1] '!$A$2:$B$28,2,FALSE)),"",VLOOKUP(AA84,'[1] '!$A$2:$B$28,2,FALSE))</f>
        <v/>
      </c>
      <c r="AE84" s="34" t="str">
        <f t="shared" si="27"/>
        <v/>
      </c>
      <c r="AF84" s="35">
        <f t="shared" si="28"/>
        <v>7</v>
      </c>
      <c r="AG84" s="33">
        <f t="shared" si="35"/>
        <v>44555</v>
      </c>
      <c r="AH84" s="43"/>
      <c r="AI84" s="43"/>
      <c r="AJ84" s="48"/>
      <c r="AK84" s="27" t="str">
        <f t="shared" si="29"/>
        <v/>
      </c>
    </row>
    <row r="85" spans="2:37" x14ac:dyDescent="0.2">
      <c r="B85" s="21">
        <f t="shared" si="18"/>
        <v>2</v>
      </c>
      <c r="C85" s="22">
        <f t="shared" si="30"/>
        <v>44403</v>
      </c>
      <c r="D85" s="43" t="s">
        <v>59</v>
      </c>
      <c r="E85" s="63" t="s">
        <v>43</v>
      </c>
      <c r="F85" s="26" t="str">
        <f>IF(ISERROR(VLOOKUP(C85,'[1] '!$A$2:$B$28,2,FALSE)),"",VLOOKUP(C85,'[1] '!$A$2:$B$28,2,FALSE))</f>
        <v/>
      </c>
      <c r="G85" s="31">
        <f t="shared" si="19"/>
        <v>30</v>
      </c>
      <c r="H85" s="32">
        <f t="shared" si="20"/>
        <v>5</v>
      </c>
      <c r="I85" s="33">
        <f t="shared" si="31"/>
        <v>44434</v>
      </c>
      <c r="J85" s="43" t="s">
        <v>46</v>
      </c>
      <c r="K85" s="63" t="s">
        <v>44</v>
      </c>
      <c r="L85" s="26" t="str">
        <f>IF(ISERROR(VLOOKUP(I85,'[1] '!$A$2:$B$28,2,FALSE)),"",VLOOKUP(I85,'[1] '!$A$2:$B$28,2,FALSE))</f>
        <v/>
      </c>
      <c r="M85" s="34" t="str">
        <f t="shared" si="21"/>
        <v/>
      </c>
      <c r="N85" s="35">
        <f t="shared" si="22"/>
        <v>1</v>
      </c>
      <c r="O85" s="33">
        <f t="shared" si="32"/>
        <v>44465</v>
      </c>
      <c r="P85" s="43" t="s">
        <v>51</v>
      </c>
      <c r="Q85" s="63" t="s">
        <v>50</v>
      </c>
      <c r="R85" s="26" t="str">
        <f>IF(ISERROR(VLOOKUP(O85,'[1] '!$A$2:$B$28,2,FALSE)),"",VLOOKUP(O85,'[1] '!$A$2:$B$28,2,FALSE))</f>
        <v/>
      </c>
      <c r="S85" s="34"/>
      <c r="T85" s="35">
        <f t="shared" si="24"/>
        <v>3</v>
      </c>
      <c r="U85" s="33">
        <f t="shared" si="33"/>
        <v>44495</v>
      </c>
      <c r="V85" s="43" t="s">
        <v>58</v>
      </c>
      <c r="W85" s="63" t="s">
        <v>50</v>
      </c>
      <c r="X85" s="26" t="str">
        <f>IF(ISERROR(VLOOKUP(U85,'[1] '!$A$2:$B$28,2,FALSE)),"",VLOOKUP(U85,'[1] '!$A$2:$B$28,2,FALSE))</f>
        <v/>
      </c>
      <c r="Y85" s="34" t="str">
        <f t="shared" si="25"/>
        <v/>
      </c>
      <c r="Z85" s="35">
        <f t="shared" si="26"/>
        <v>6</v>
      </c>
      <c r="AA85" s="33">
        <f t="shared" si="34"/>
        <v>44526</v>
      </c>
      <c r="AB85" s="43" t="s">
        <v>53</v>
      </c>
      <c r="AC85" s="63" t="s">
        <v>45</v>
      </c>
      <c r="AD85" s="26" t="str">
        <f>IF(ISERROR(VLOOKUP(AA85,'[1] '!$A$2:$B$28,2,FALSE)),"",VLOOKUP(AA85,'[1] '!$A$2:$B$28,2,FALSE))</f>
        <v/>
      </c>
      <c r="AE85" s="34" t="str">
        <f t="shared" si="27"/>
        <v/>
      </c>
      <c r="AF85" s="35">
        <f t="shared" si="28"/>
        <v>1</v>
      </c>
      <c r="AG85" s="33">
        <f t="shared" si="35"/>
        <v>44556</v>
      </c>
      <c r="AH85" s="43"/>
      <c r="AI85" s="43"/>
      <c r="AJ85" s="48"/>
      <c r="AK85" s="27"/>
    </row>
    <row r="86" spans="2:37" x14ac:dyDescent="0.2">
      <c r="B86" s="21">
        <f t="shared" si="18"/>
        <v>3</v>
      </c>
      <c r="C86" s="22">
        <f t="shared" si="30"/>
        <v>44404</v>
      </c>
      <c r="D86" s="43" t="s">
        <v>59</v>
      </c>
      <c r="E86" s="63" t="s">
        <v>43</v>
      </c>
      <c r="F86" s="26" t="str">
        <f>IF(ISERROR(VLOOKUP(C86,'[1] '!$A$2:$B$28,2,FALSE)),"",VLOOKUP(C86,'[1] '!$A$2:$B$28,2,FALSE))</f>
        <v/>
      </c>
      <c r="G86" s="31" t="str">
        <f t="shared" si="19"/>
        <v/>
      </c>
      <c r="H86" s="32">
        <f t="shared" si="20"/>
        <v>6</v>
      </c>
      <c r="I86" s="33">
        <f t="shared" si="31"/>
        <v>44435</v>
      </c>
      <c r="J86" s="43" t="s">
        <v>58</v>
      </c>
      <c r="K86" s="66" t="s">
        <v>50</v>
      </c>
      <c r="L86" s="26" t="str">
        <f>IF(ISERROR(VLOOKUP(I86,'[1] '!$A$2:$B$28,2,FALSE)),"",VLOOKUP(I86,'[1] '!$A$2:$B$28,2,FALSE))</f>
        <v/>
      </c>
      <c r="M86" s="34" t="str">
        <f t="shared" si="21"/>
        <v/>
      </c>
      <c r="N86" s="35">
        <f t="shared" si="22"/>
        <v>2</v>
      </c>
      <c r="O86" s="33">
        <f t="shared" si="32"/>
        <v>44466</v>
      </c>
      <c r="P86" s="43" t="s">
        <v>51</v>
      </c>
      <c r="Q86" s="63" t="s">
        <v>50</v>
      </c>
      <c r="R86" s="26" t="str">
        <f>IF(ISERROR(VLOOKUP(O86,'[1] '!$A$2:$B$28,2,FALSE)),"",VLOOKUP(O86,'[1] '!$A$2:$B$28,2,FALSE))</f>
        <v/>
      </c>
      <c r="S86" s="34">
        <f t="shared" si="23"/>
        <v>39</v>
      </c>
      <c r="T86" s="35">
        <f t="shared" si="24"/>
        <v>4</v>
      </c>
      <c r="U86" s="33">
        <f t="shared" si="33"/>
        <v>44496</v>
      </c>
      <c r="V86" s="43" t="s">
        <v>58</v>
      </c>
      <c r="W86" s="63" t="s">
        <v>50</v>
      </c>
      <c r="X86" s="26" t="str">
        <f>IF(ISERROR(VLOOKUP(U86,'[1] '!$A$2:$B$28,2,FALSE)),"",VLOOKUP(U86,'[1] '!$A$2:$B$28,2,FALSE))</f>
        <v/>
      </c>
      <c r="Y86" s="34" t="str">
        <f t="shared" si="25"/>
        <v/>
      </c>
      <c r="Z86" s="35">
        <f t="shared" si="26"/>
        <v>7</v>
      </c>
      <c r="AA86" s="33">
        <f t="shared" si="34"/>
        <v>44527</v>
      </c>
      <c r="AB86" s="43" t="s">
        <v>53</v>
      </c>
      <c r="AC86" s="63" t="s">
        <v>45</v>
      </c>
      <c r="AD86" s="26" t="str">
        <f>IF(ISERROR(VLOOKUP(AA86,'[1] '!$A$2:$B$28,2,FALSE)),"",VLOOKUP(AA86,'[1] '!$A$2:$B$28,2,FALSE))</f>
        <v/>
      </c>
      <c r="AE86" s="34" t="str">
        <f t="shared" si="27"/>
        <v/>
      </c>
      <c r="AF86" s="35">
        <f t="shared" si="28"/>
        <v>2</v>
      </c>
      <c r="AG86" s="33">
        <f t="shared" si="35"/>
        <v>44557</v>
      </c>
      <c r="AH86" s="43"/>
      <c r="AI86" s="43"/>
      <c r="AJ86" s="26"/>
      <c r="AK86" s="27"/>
    </row>
    <row r="87" spans="2:37" x14ac:dyDescent="0.2">
      <c r="B87" s="21">
        <f t="shared" si="18"/>
        <v>4</v>
      </c>
      <c r="C87" s="22">
        <f t="shared" si="30"/>
        <v>44405</v>
      </c>
      <c r="D87" s="43" t="s">
        <v>59</v>
      </c>
      <c r="E87" s="63" t="s">
        <v>43</v>
      </c>
      <c r="F87" s="26" t="str">
        <f>IF(ISERROR(VLOOKUP(C87,'[1] '!$A$2:$B$28,2,FALSE)),"",VLOOKUP(C87,'[1] '!$A$2:$B$28,2,FALSE))</f>
        <v/>
      </c>
      <c r="G87" s="31" t="str">
        <f t="shared" si="19"/>
        <v/>
      </c>
      <c r="H87" s="32">
        <f t="shared" si="20"/>
        <v>7</v>
      </c>
      <c r="I87" s="33">
        <f t="shared" si="31"/>
        <v>44436</v>
      </c>
      <c r="J87" s="43" t="s">
        <v>58</v>
      </c>
      <c r="K87" s="63" t="s">
        <v>50</v>
      </c>
      <c r="L87" s="26" t="str">
        <f>IF(ISERROR(VLOOKUP(I87,'[1] '!$A$2:$B$28,2,FALSE)),"",VLOOKUP(I87,'[1] '!$A$2:$B$28,2,FALSE))</f>
        <v/>
      </c>
      <c r="M87" s="34" t="str">
        <f t="shared" si="21"/>
        <v/>
      </c>
      <c r="N87" s="35">
        <f t="shared" si="22"/>
        <v>3</v>
      </c>
      <c r="O87" s="33">
        <f t="shared" si="32"/>
        <v>44467</v>
      </c>
      <c r="P87" s="43" t="s">
        <v>51</v>
      </c>
      <c r="Q87" s="63" t="s">
        <v>50</v>
      </c>
      <c r="R87" s="26" t="str">
        <f>IF(ISERROR(VLOOKUP(O87,'[1] '!$A$2:$B$28,2,FALSE)),"",VLOOKUP(O87,'[1] '!$A$2:$B$28,2,FALSE))</f>
        <v/>
      </c>
      <c r="S87" s="34" t="str">
        <f t="shared" si="23"/>
        <v/>
      </c>
      <c r="T87" s="35">
        <f t="shared" si="24"/>
        <v>5</v>
      </c>
      <c r="U87" s="33">
        <f t="shared" si="33"/>
        <v>44497</v>
      </c>
      <c r="V87" s="43" t="s">
        <v>58</v>
      </c>
      <c r="W87" s="63" t="s">
        <v>50</v>
      </c>
      <c r="X87" s="26" t="str">
        <f>IF(ISERROR(VLOOKUP(U87,'[1] '!$A$2:$B$28,2,FALSE)),"",VLOOKUP(U87,'[1] '!$A$2:$B$28,2,FALSE))</f>
        <v/>
      </c>
      <c r="Y87" s="34" t="str">
        <f t="shared" si="25"/>
        <v/>
      </c>
      <c r="Z87" s="35">
        <f t="shared" si="26"/>
        <v>1</v>
      </c>
      <c r="AA87" s="33">
        <f t="shared" si="34"/>
        <v>44528</v>
      </c>
      <c r="AB87" s="43" t="s">
        <v>53</v>
      </c>
      <c r="AC87" s="63" t="s">
        <v>45</v>
      </c>
      <c r="AD87" s="26" t="str">
        <f>IF(ISERROR(VLOOKUP(AA87,'[1] '!$A$2:$B$28,2,FALSE)),"",VLOOKUP(AA87,'[1] '!$A$2:$B$28,2,FALSE))</f>
        <v/>
      </c>
      <c r="AE87" s="34"/>
      <c r="AF87" s="35">
        <f t="shared" si="28"/>
        <v>3</v>
      </c>
      <c r="AG87" s="33">
        <f t="shared" si="35"/>
        <v>44558</v>
      </c>
      <c r="AH87" s="43"/>
      <c r="AI87" s="43"/>
      <c r="AJ87" s="26"/>
      <c r="AK87" s="27" t="str">
        <f t="shared" si="29"/>
        <v/>
      </c>
    </row>
    <row r="88" spans="2:37" x14ac:dyDescent="0.2">
      <c r="B88" s="21">
        <f>IF(C88="","",WEEKDAY(C88,1))</f>
        <v>5</v>
      </c>
      <c r="C88" s="22">
        <f>IF(C87="","",IF(DAY(C87)&gt;DAY(C87+1),"",C87+1))</f>
        <v>44406</v>
      </c>
      <c r="D88" s="43" t="s">
        <v>59</v>
      </c>
      <c r="E88" s="63" t="s">
        <v>43</v>
      </c>
      <c r="F88" s="26" t="str">
        <f>IF(ISERROR(VLOOKUP(C88,'[1] '!$A$2:$B$28,2,FALSE)),"",VLOOKUP(C88,'[1] '!$A$2:$B$28,2,FALSE))</f>
        <v/>
      </c>
      <c r="G88" s="31" t="str">
        <f t="shared" si="19"/>
        <v/>
      </c>
      <c r="H88" s="32">
        <f>IF(I88="","",WEEKDAY(I88,1))</f>
        <v>1</v>
      </c>
      <c r="I88" s="33">
        <f>IF(I87="","",IF(DAY(I87)&gt;DAY(I87+1),"",I87+1))</f>
        <v>44437</v>
      </c>
      <c r="J88" s="43" t="s">
        <v>58</v>
      </c>
      <c r="K88" s="63" t="s">
        <v>50</v>
      </c>
      <c r="L88" s="26" t="str">
        <f>IF(ISERROR(VLOOKUP(I88,'[1] '!$A$2:$B$28,2,FALSE)),"",VLOOKUP(I88,'[1] '!$A$2:$B$28,2,FALSE))</f>
        <v/>
      </c>
      <c r="M88" s="34"/>
      <c r="N88" s="35">
        <f>IF(O88="","",WEEKDAY(O88,1))</f>
        <v>4</v>
      </c>
      <c r="O88" s="33">
        <f>IF(O87="","",IF(DAY(O87)&gt;DAY(O87+1),"",O87+1))</f>
        <v>44468</v>
      </c>
      <c r="P88" s="43" t="s">
        <v>51</v>
      </c>
      <c r="Q88" s="63" t="s">
        <v>50</v>
      </c>
      <c r="R88" s="26" t="str">
        <f>IF(ISERROR(VLOOKUP(O88,'[1] '!$A$2:$B$28,2,FALSE)),"",VLOOKUP(O88,'[1] '!$A$2:$B$28,2,FALSE))</f>
        <v/>
      </c>
      <c r="S88" s="34" t="str">
        <f t="shared" si="23"/>
        <v/>
      </c>
      <c r="T88" s="35">
        <f>IF(U88="","",WEEKDAY(U88,1))</f>
        <v>6</v>
      </c>
      <c r="U88" s="33">
        <f>IF(U87="","",IF(DAY(U87)&gt;DAY(U87+1),"",U87+1))</f>
        <v>44498</v>
      </c>
      <c r="V88" s="43" t="s">
        <v>56</v>
      </c>
      <c r="W88" s="63" t="s">
        <v>45</v>
      </c>
      <c r="X88" s="26" t="str">
        <f>IF(ISERROR(VLOOKUP(U88,'[1] '!$A$2:$B$28,2,FALSE)),"",VLOOKUP(U88,'[1] '!$A$2:$B$28,2,FALSE))</f>
        <v/>
      </c>
      <c r="Y88" s="34" t="str">
        <f t="shared" si="25"/>
        <v/>
      </c>
      <c r="Z88" s="35">
        <f>IF(AA88="","",WEEKDAY(AA88,1))</f>
        <v>2</v>
      </c>
      <c r="AA88" s="33">
        <f>IF(AA87="","",IF(DAY(AA87)&gt;DAY(AA87+1),"",AA87+1))</f>
        <v>44529</v>
      </c>
      <c r="AB88" s="43" t="s">
        <v>53</v>
      </c>
      <c r="AC88" s="63" t="s">
        <v>45</v>
      </c>
      <c r="AD88" s="26" t="str">
        <f>IF(ISERROR(VLOOKUP(AA88,'[1] '!$A$2:$B$28,2,FALSE)),"",VLOOKUP(AA88,'[1] '!$A$2:$B$28,2,FALSE))</f>
        <v/>
      </c>
      <c r="AE88" s="34">
        <f t="shared" si="27"/>
        <v>48</v>
      </c>
      <c r="AF88" s="35">
        <f>IF(AG88="","",WEEKDAY(AG88,1))</f>
        <v>4</v>
      </c>
      <c r="AG88" s="33">
        <f>IF(AG87="","",IF(DAY(AG87)&gt;DAY(AG87+1),"",AG87+1))</f>
        <v>44559</v>
      </c>
      <c r="AH88" s="43"/>
      <c r="AI88" s="43"/>
      <c r="AJ88" s="26"/>
      <c r="AK88" s="27" t="str">
        <f t="shared" si="29"/>
        <v/>
      </c>
    </row>
    <row r="89" spans="2:37" x14ac:dyDescent="0.2">
      <c r="B89" s="21">
        <f>IF(C89="","",WEEKDAY(C89,1))</f>
        <v>6</v>
      </c>
      <c r="C89" s="22">
        <f>IF(C88="","",IF(DAY(C88)&gt;DAY(C88+1),"",C88+1))</f>
        <v>44407</v>
      </c>
      <c r="D89" s="43" t="s">
        <v>51</v>
      </c>
      <c r="E89" s="63" t="s">
        <v>43</v>
      </c>
      <c r="F89" s="26"/>
      <c r="G89" s="31" t="str">
        <f t="shared" si="19"/>
        <v/>
      </c>
      <c r="H89" s="32">
        <f>IF(I89="","",WEEKDAY(I89,1))</f>
        <v>2</v>
      </c>
      <c r="I89" s="33">
        <f>IF(I88="","",IF(DAY(I88)&gt;DAY(I88+1),"",I88+1))</f>
        <v>44438</v>
      </c>
      <c r="J89" s="43" t="s">
        <v>58</v>
      </c>
      <c r="K89" s="63" t="s">
        <v>50</v>
      </c>
      <c r="L89" s="26" t="str">
        <f>IF(ISERROR(VLOOKUP(I89,'[1] '!$A$2:$B$28,2,FALSE)),"",VLOOKUP(I89,'[1] '!$A$2:$B$28,2,FALSE))</f>
        <v/>
      </c>
      <c r="M89" s="34">
        <f t="shared" si="21"/>
        <v>35</v>
      </c>
      <c r="N89" s="35">
        <f>IF(O89="","",WEEKDAY(O89,1))</f>
        <v>5</v>
      </c>
      <c r="O89" s="33">
        <f>IF(O88="","",IF(DAY(O88)&gt;DAY(O88+1),"",O88+1))</f>
        <v>44469</v>
      </c>
      <c r="P89" s="43" t="s">
        <v>51</v>
      </c>
      <c r="Q89" s="63" t="s">
        <v>50</v>
      </c>
      <c r="R89" s="26" t="str">
        <f>IF(ISERROR(VLOOKUP(O89,'[1] '!$A$2:$B$28,2,FALSE)),"",VLOOKUP(O89,'[1] '!$A$2:$B$28,2,FALSE))</f>
        <v/>
      </c>
      <c r="S89" s="34" t="str">
        <f t="shared" si="23"/>
        <v/>
      </c>
      <c r="T89" s="35">
        <f>IF(U89="","",WEEKDAY(U89,1))</f>
        <v>7</v>
      </c>
      <c r="U89" s="33">
        <f>IF(U88="","",IF(DAY(U88)&gt;DAY(U88+1),"",U88+1))</f>
        <v>44499</v>
      </c>
      <c r="V89" s="37" t="s">
        <v>56</v>
      </c>
      <c r="W89" s="66" t="s">
        <v>45</v>
      </c>
      <c r="X89" s="26" t="str">
        <f>IF(ISERROR(VLOOKUP(U89,'[1] '!$A$2:$B$28,2,FALSE)),"",VLOOKUP(U89,'[1] '!$A$2:$B$28,2,FALSE))</f>
        <v/>
      </c>
      <c r="Y89" s="34" t="str">
        <f t="shared" si="25"/>
        <v/>
      </c>
      <c r="Z89" s="35">
        <f>IF(AA89="","",WEEKDAY(AA89,1))</f>
        <v>3</v>
      </c>
      <c r="AA89" s="33">
        <f>IF(AA88="","",IF(DAY(AA88)&gt;DAY(AA88+1),"",AA88+1))</f>
        <v>44530</v>
      </c>
      <c r="AB89" s="43" t="s">
        <v>53</v>
      </c>
      <c r="AC89" s="63" t="s">
        <v>45</v>
      </c>
      <c r="AD89" s="26" t="str">
        <f>IF(ISERROR(VLOOKUP(AA89,'[1] '!$A$2:$B$28,2,FALSE)),"",VLOOKUP(AA89,'[1] '!$A$2:$B$28,2,FALSE))</f>
        <v/>
      </c>
      <c r="AE89" s="34" t="str">
        <f t="shared" si="27"/>
        <v/>
      </c>
      <c r="AF89" s="35">
        <f>IF(AG89="","",WEEKDAY(AG89,1))</f>
        <v>5</v>
      </c>
      <c r="AG89" s="33">
        <f>IF(AG88="","",IF(DAY(AG88)&gt;DAY(AG88+1),"",AG88+1))</f>
        <v>44560</v>
      </c>
      <c r="AH89" s="43"/>
      <c r="AI89" s="43"/>
      <c r="AJ89" s="26"/>
      <c r="AK89" s="27" t="str">
        <f t="shared" si="29"/>
        <v/>
      </c>
    </row>
    <row r="90" spans="2:37" x14ac:dyDescent="0.2">
      <c r="B90" s="21">
        <f>IF(C90="","",WEEKDAY(C90,1))</f>
        <v>7</v>
      </c>
      <c r="C90" s="22">
        <f>IF(C89="","",IF(DAY(C89)&gt;DAY(C89+1),"",C89+1))</f>
        <v>44408</v>
      </c>
      <c r="D90" s="43" t="s">
        <v>51</v>
      </c>
      <c r="E90" s="63" t="s">
        <v>43</v>
      </c>
      <c r="F90" s="26" t="str">
        <f>IF(ISERROR(VLOOKUP(C90,'[1] '!$A$2:$B$28,2,FALSE)),"",VLOOKUP(C90,'[1] '!$A$2:$B$28,2,FALSE))</f>
        <v/>
      </c>
      <c r="G90" s="31" t="str">
        <f t="shared" si="19"/>
        <v/>
      </c>
      <c r="H90" s="32">
        <f>IF(I90="","",WEEKDAY(I90,1))</f>
        <v>3</v>
      </c>
      <c r="I90" s="33">
        <f>IF(I89="","",IF(DAY(I89)&gt;DAY(I89+1),"",I89+1))</f>
        <v>44439</v>
      </c>
      <c r="J90" s="43" t="s">
        <v>58</v>
      </c>
      <c r="K90" s="63" t="s">
        <v>50</v>
      </c>
      <c r="L90" s="26" t="str">
        <f>IF(ISERROR(VLOOKUP(I90,'[1] '!$A$2:$B$28,2,FALSE)),"",VLOOKUP(I90,'[1] '!$A$2:$B$28,2,FALSE))</f>
        <v/>
      </c>
      <c r="M90" s="34" t="str">
        <f t="shared" si="21"/>
        <v/>
      </c>
      <c r="N90" s="35" t="str">
        <f>IF(O90="","",WEEKDAY(O90,1))</f>
        <v/>
      </c>
      <c r="O90" s="33" t="str">
        <f>IF(O89="","",IF(DAY(O89)&gt;DAY(O89+1),"",O89+1))</f>
        <v/>
      </c>
      <c r="P90" s="43"/>
      <c r="Q90" s="43"/>
      <c r="R90" s="26" t="str">
        <f>IF(ISERROR(VLOOKUP(O90,'[1] '!$A$2:$B$28,2,FALSE)),"",VLOOKUP(O90,'[1] '!$A$2:$B$28,2,FALSE))</f>
        <v/>
      </c>
      <c r="S90" s="34" t="str">
        <f t="shared" si="23"/>
        <v/>
      </c>
      <c r="T90" s="35">
        <f>IF(U90="","",WEEKDAY(U90,1))</f>
        <v>1</v>
      </c>
      <c r="U90" s="33">
        <f>IF(U89="","",IF(DAY(U89)&gt;DAY(U89+1),"",U89+1))</f>
        <v>44500</v>
      </c>
      <c r="V90" s="43" t="s">
        <v>56</v>
      </c>
      <c r="W90" s="63" t="s">
        <v>45</v>
      </c>
      <c r="X90" s="26" t="str">
        <f>IF(ISERROR(VLOOKUP(U90,'[1] '!$A$2:$B$28,2,FALSE)),"",VLOOKUP(U90,'[1] '!$A$2:$B$28,2,FALSE))</f>
        <v/>
      </c>
      <c r="Y90" s="34"/>
      <c r="Z90" s="35" t="str">
        <f>IF(AA90="","",WEEKDAY(AA90,1))</f>
        <v/>
      </c>
      <c r="AA90" s="33" t="str">
        <f>IF(AA89="","",IF(DAY(AA89)&gt;DAY(AA89+1),"",AA89+1))</f>
        <v/>
      </c>
      <c r="AB90" s="43"/>
      <c r="AC90" s="43"/>
      <c r="AD90" s="26" t="str">
        <f>IF(ISERROR(VLOOKUP(AA90,'[1] '!$A$2:$B$28,2,FALSE)),"",VLOOKUP(AA90,'[1] '!$A$2:$B$28,2,FALSE))</f>
        <v/>
      </c>
      <c r="AE90" s="34" t="str">
        <f t="shared" si="27"/>
        <v/>
      </c>
      <c r="AF90" s="35">
        <f>IF(AG90="","",WEEKDAY(AG90,1))</f>
        <v>6</v>
      </c>
      <c r="AG90" s="33">
        <f>IF(AG89="","",IF(DAY(AG89)&gt;DAY(AG89+1),"",AG89+1))</f>
        <v>44561</v>
      </c>
      <c r="AH90" s="43"/>
      <c r="AI90" s="43"/>
      <c r="AJ90" s="48" t="str">
        <f>IF(ISERROR(VLOOKUP(AG90,'[1] '!$A$2:$B$28,2,FALSE)),"",VLOOKUP(AG90,'[1] '!$A$2:$B$28,2,FALSE))</f>
        <v/>
      </c>
      <c r="AK90" s="27" t="str">
        <f t="shared" si="29"/>
        <v/>
      </c>
    </row>
    <row r="91" spans="2:37" x14ac:dyDescent="0.2">
      <c r="B91" s="55"/>
      <c r="C91" s="56"/>
      <c r="D91" s="56"/>
      <c r="E91" s="56"/>
      <c r="F91" s="56"/>
      <c r="G91" s="57" t="str">
        <f>NETWORKDAYS(MIN(C60:C90),MAX(C60:C90),'[1] '!$A$2:$A$14)&amp; " arbejdsdage ekskl. "&amp;COUNTIF(B60:B90,7)&amp; " lørdage"</f>
        <v>22 arbejdsdage ekskl. 5 lørdage</v>
      </c>
      <c r="H91" s="55"/>
      <c r="I91" s="56"/>
      <c r="J91" s="56"/>
      <c r="K91" s="56"/>
      <c r="L91" s="56"/>
      <c r="M91" s="57" t="str">
        <f>NETWORKDAYS(MIN(I60:I90),MAX(I60:I90),'[1] '!$A$2:$A$14)&amp; " arbejdsdage ekskl. "&amp;COUNTIF(H60:H90,7)&amp; " lørdage"</f>
        <v>22 arbejdsdage ekskl. 4 lørdage</v>
      </c>
      <c r="N91" s="55"/>
      <c r="O91" s="56"/>
      <c r="P91" s="56"/>
      <c r="Q91" s="56"/>
      <c r="R91" s="56"/>
      <c r="S91" s="57" t="str">
        <f>NETWORKDAYS(MIN(O60:O90),MAX(O60:O90),'[1] '!$A$2:$A$14)&amp; " arbejdsdage ekskl. "&amp;COUNTIF(N60:N90,7)&amp; " lørdage"</f>
        <v>22 arbejdsdage ekskl. 4 lørdage</v>
      </c>
      <c r="T91" s="55"/>
      <c r="U91" s="56"/>
      <c r="V91" s="58"/>
      <c r="W91" s="58"/>
      <c r="X91" s="56"/>
      <c r="Y91" s="57" t="str">
        <f>NETWORKDAYS(MIN(U60:U90),MAX(U60:U90),'[1] '!$A$2:$A$14)&amp; " arbejdsdage ekskl. "&amp;COUNTIF(T60:T90,7)&amp; " lørdage"</f>
        <v>21 arbejdsdage ekskl. 5 lørdage</v>
      </c>
      <c r="Z91" s="55"/>
      <c r="AA91" s="56"/>
      <c r="AB91" s="56"/>
      <c r="AC91" s="56"/>
      <c r="AD91" s="56"/>
      <c r="AE91" s="57" t="str">
        <f>NETWORKDAYS(MIN(AA60:AA90),MAX(AA60:AA90),'[1] '!$A$2:$A$14)&amp; " arbejdsdage ekskl. "&amp;COUNTIF(Z60:Z90,7)&amp; " lørdage"</f>
        <v>22 arbejdsdage ekskl. 4 lørdage</v>
      </c>
      <c r="AF91" s="55"/>
      <c r="AG91" s="56">
        <v>1</v>
      </c>
      <c r="AH91" s="56"/>
      <c r="AI91" s="56"/>
      <c r="AJ91" s="56"/>
      <c r="AK91" s="57" t="str">
        <f>NETWORKDAYS(MIN(AG60:AG90),MAX(AG60:AG90),'[1] '!$A$2:$A$14)&amp; " arbejdsdage ekskl. "&amp;COUNTIF(AF60:AF90,7)&amp; " lørdage"</f>
        <v>23 arbejdsdage ekskl. 4 lørdage</v>
      </c>
    </row>
    <row r="92" spans="2:37" ht="15" x14ac:dyDescent="0.2">
      <c r="B92" s="59"/>
    </row>
    <row r="96" spans="2:37" x14ac:dyDescent="0.2"/>
  </sheetData>
  <sheetProtection selectLockedCells="1" selectUnlockedCells="1"/>
  <mergeCells count="14">
    <mergeCell ref="Z55:AK56"/>
    <mergeCell ref="Z5:AK5"/>
    <mergeCell ref="AF58:AK58"/>
    <mergeCell ref="B58:G58"/>
    <mergeCell ref="H58:M58"/>
    <mergeCell ref="N58:S58"/>
    <mergeCell ref="T58:Y58"/>
    <mergeCell ref="Z58:AE58"/>
    <mergeCell ref="B7:G7"/>
    <mergeCell ref="H7:M7"/>
    <mergeCell ref="N7:S7"/>
    <mergeCell ref="T7:Y7"/>
    <mergeCell ref="Z7:AE7"/>
    <mergeCell ref="AF7:AK7"/>
  </mergeCells>
  <conditionalFormatting sqref="B9:C14 B15:G39 E9:G14 D12:D14">
    <cfRule type="expression" dxfId="421" priority="383">
      <formula>$F9&lt;&gt;""</formula>
    </cfRule>
    <cfRule type="expression" dxfId="420" priority="396">
      <formula>$B9=1</formula>
    </cfRule>
  </conditionalFormatting>
  <conditionalFormatting sqref="H10:M15 H16:K16 H9:K9 M9 H30:K30 M30 H31:M39 H18:M24 H26:M29 M16:M17">
    <cfRule type="expression" dxfId="419" priority="382">
      <formula>$L9&lt;&gt;""</formula>
    </cfRule>
    <cfRule type="expression" dxfId="418" priority="395">
      <formula>$H9=1</formula>
    </cfRule>
  </conditionalFormatting>
  <conditionalFormatting sqref="N18:S22 N16:Q17 S16:S17 N23:Q24 S23:S24 N30:Q31 S30:S31 N9:S15 N25:S29 N32:S39">
    <cfRule type="expression" dxfId="417" priority="381">
      <formula>$R9&lt;&gt;""</formula>
    </cfRule>
    <cfRule type="expression" dxfId="416" priority="394">
      <formula>$N9=1</formula>
    </cfRule>
  </conditionalFormatting>
  <conditionalFormatting sqref="T9:U9 X9:Y9 T10:Y10 T29:Y33 T26:Y26 T11:W11 Y11 Y13:Y14 T35:Y37 T34:W34 Y34 T39:Y39 T38:U38 W38:Y38 T12:Y12 T13:W14 T20:W25 Y20:Y25 T27:W28 Y27:Y28 T15:Y19">
    <cfRule type="expression" dxfId="415" priority="380">
      <formula>$X9&lt;&gt;""</formula>
    </cfRule>
    <cfRule type="expression" dxfId="414" priority="393">
      <formula>$T9=1</formula>
    </cfRule>
  </conditionalFormatting>
  <conditionalFormatting sqref="Z36:AA39 AD36:AE38 AI12 AE11:AE12 Z33:AE35 Z32:AC32 AE32 AE39 Z18:AC19 AE18:AE19 AC11:AC12 Z9:AA14 AC13:AE14 AC9:AE10 AB11:AB14 Z15:AE15 Z17:AE17 AE16 Z26:AC27 AE26:AE27 AH17:AI18 AH15:AI15 Z28:AE31 Z20:AE24">
    <cfRule type="expression" dxfId="413" priority="379">
      <formula>$AD9&lt;&gt;""</formula>
    </cfRule>
    <cfRule type="expression" dxfId="412" priority="392">
      <formula>$Z9=1</formula>
    </cfRule>
  </conditionalFormatting>
  <conditionalFormatting sqref="AF9:AG25 AJ10:AK14 AK15 AK9 AF30:AG30 AI30 AF39:AK39 AF38:AI38 AK38 AF26:AI29 AJ16:AK21 AK35:AK36 AK22:AK32 AF35:AI36 AF31:AI32">
    <cfRule type="expression" dxfId="411" priority="378">
      <formula>$AJ9&lt;&gt;""</formula>
    </cfRule>
    <cfRule type="expression" dxfId="410" priority="391">
      <formula>$AF9=1</formula>
    </cfRule>
  </conditionalFormatting>
  <conditionalFormatting sqref="B9:C14 B15:E39 E9:E14 D12:D14">
    <cfRule type="expression" dxfId="409" priority="390">
      <formula>$B9=7</formula>
    </cfRule>
  </conditionalFormatting>
  <conditionalFormatting sqref="H9:K39">
    <cfRule type="expression" dxfId="408" priority="389">
      <formula>$H9=7</formula>
    </cfRule>
  </conditionalFormatting>
  <conditionalFormatting sqref="N9:Q39">
    <cfRule type="expression" dxfId="407" priority="388">
      <formula>$N9=7</formula>
    </cfRule>
  </conditionalFormatting>
  <conditionalFormatting sqref="T9:U9 T39:W39 T38:U38 W38 T10:W37">
    <cfRule type="expression" dxfId="406" priority="387">
      <formula>$T9=7</formula>
    </cfRule>
  </conditionalFormatting>
  <conditionalFormatting sqref="Z15:AC35 Z36:AA39 AI15:AI18 AI12 Z9:AA14 AC9:AC14 AB11:AB14">
    <cfRule type="expression" dxfId="405" priority="386">
      <formula>$Z9=7</formula>
    </cfRule>
  </conditionalFormatting>
  <conditionalFormatting sqref="AF9:AG25 AF31:AI39 AF30:AG30 AI30 AF26:AI29">
    <cfRule type="expression" dxfId="404" priority="385">
      <formula>$AF9=7</formula>
    </cfRule>
  </conditionalFormatting>
  <conditionalFormatting sqref="AF39 H26:H39 H9:H16 H18:H24 Z26:Z39 Z9:Z15 Z17:Z24 AF35:AF36 AF9:AF32">
    <cfRule type="expression" dxfId="403" priority="384">
      <formula>OR(H9=1,L9&lt;&gt;"")</formula>
    </cfRule>
  </conditionalFormatting>
  <conditionalFormatting sqref="B9:B39 N9:N39 T9:T39">
    <cfRule type="expression" dxfId="402" priority="377">
      <formula>OR(B9=1,F9&lt;&gt;"")</formula>
    </cfRule>
  </conditionalFormatting>
  <conditionalFormatting sqref="D9:D14">
    <cfRule type="expression" dxfId="401" priority="374">
      <formula>$R9&lt;&gt;""</formula>
    </cfRule>
    <cfRule type="expression" dxfId="400" priority="376">
      <formula>$N9=1</formula>
    </cfRule>
  </conditionalFormatting>
  <conditionalFormatting sqref="D9:D14">
    <cfRule type="expression" dxfId="399" priority="375">
      <formula>$N9=7</formula>
    </cfRule>
  </conditionalFormatting>
  <conditionalFormatting sqref="V9:W9">
    <cfRule type="expression" dxfId="398" priority="371">
      <formula>$R9&lt;&gt;""</formula>
    </cfRule>
    <cfRule type="expression" dxfId="397" priority="373">
      <formula>$N9=1</formula>
    </cfRule>
  </conditionalFormatting>
  <conditionalFormatting sqref="V9:W9">
    <cfRule type="expression" dxfId="396" priority="372">
      <formula>$N9=7</formula>
    </cfRule>
  </conditionalFormatting>
  <conditionalFormatting sqref="AB36:AC39">
    <cfRule type="expression" dxfId="395" priority="368">
      <formula>$X36&lt;&gt;""</formula>
    </cfRule>
    <cfRule type="expression" dxfId="394" priority="370">
      <formula>$T36=1</formula>
    </cfRule>
  </conditionalFormatting>
  <conditionalFormatting sqref="AB36:AC39">
    <cfRule type="expression" dxfId="393" priority="369">
      <formula>$T36=7</formula>
    </cfRule>
  </conditionalFormatting>
  <conditionalFormatting sqref="AH9:AI11">
    <cfRule type="expression" dxfId="392" priority="365">
      <formula>$X9&lt;&gt;""</formula>
    </cfRule>
    <cfRule type="expression" dxfId="391" priority="367">
      <formula>$T9=1</formula>
    </cfRule>
  </conditionalFormatting>
  <conditionalFormatting sqref="AH9:AI11">
    <cfRule type="expression" dxfId="390" priority="366">
      <formula>$T9=7</formula>
    </cfRule>
  </conditionalFormatting>
  <conditionalFormatting sqref="AH10:AI11">
    <cfRule type="expression" dxfId="389" priority="397">
      <formula>$AD13&lt;&gt;""</formula>
    </cfRule>
    <cfRule type="expression" dxfId="388" priority="398">
      <formula>$Z13=1</formula>
    </cfRule>
  </conditionalFormatting>
  <conditionalFormatting sqref="AH10:AI11">
    <cfRule type="expression" dxfId="387" priority="399">
      <formula>$Z13=7</formula>
    </cfRule>
  </conditionalFormatting>
  <conditionalFormatting sqref="AI13">
    <cfRule type="expression" dxfId="386" priority="362">
      <formula>$AD13&lt;&gt;""</formula>
    </cfRule>
    <cfRule type="expression" dxfId="385" priority="364">
      <formula>$Z13=1</formula>
    </cfRule>
  </conditionalFormatting>
  <conditionalFormatting sqref="AI13">
    <cfRule type="expression" dxfId="384" priority="363">
      <formula>$Z13=7</formula>
    </cfRule>
  </conditionalFormatting>
  <conditionalFormatting sqref="AI14">
    <cfRule type="expression" dxfId="383" priority="359">
      <formula>$AD14&lt;&gt;""</formula>
    </cfRule>
    <cfRule type="expression" dxfId="382" priority="361">
      <formula>$Z14=1</formula>
    </cfRule>
  </conditionalFormatting>
  <conditionalFormatting sqref="AI14">
    <cfRule type="expression" dxfId="381" priority="360">
      <formula>$Z14=7</formula>
    </cfRule>
  </conditionalFormatting>
  <conditionalFormatting sqref="AH19:AI22 AI23">
    <cfRule type="expression" dxfId="380" priority="356">
      <formula>$X19&lt;&gt;""</formula>
    </cfRule>
    <cfRule type="expression" dxfId="379" priority="358">
      <formula>$T19=1</formula>
    </cfRule>
  </conditionalFormatting>
  <conditionalFormatting sqref="AH19:AI22 AI23">
    <cfRule type="expression" dxfId="378" priority="357">
      <formula>$T19=7</formula>
    </cfRule>
  </conditionalFormatting>
  <conditionalFormatting sqref="AH24:AI25">
    <cfRule type="expression" dxfId="377" priority="353">
      <formula>$X24&lt;&gt;""</formula>
    </cfRule>
    <cfRule type="expression" dxfId="376" priority="355">
      <formula>$T24=1</formula>
    </cfRule>
  </conditionalFormatting>
  <conditionalFormatting sqref="AH24:AI25">
    <cfRule type="expression" dxfId="375" priority="354">
      <formula>$T24=7</formula>
    </cfRule>
  </conditionalFormatting>
  <conditionalFormatting sqref="AH12">
    <cfRule type="expression" dxfId="374" priority="350">
      <formula>$AD12&lt;&gt;""</formula>
    </cfRule>
    <cfRule type="expression" dxfId="373" priority="352">
      <formula>$Z12=1</formula>
    </cfRule>
  </conditionalFormatting>
  <conditionalFormatting sqref="AH15:AH18 AH12">
    <cfRule type="expression" dxfId="372" priority="351">
      <formula>$Z12=7</formula>
    </cfRule>
  </conditionalFormatting>
  <conditionalFormatting sqref="AH13">
    <cfRule type="expression" dxfId="371" priority="347">
      <formula>$AD13&lt;&gt;""</formula>
    </cfRule>
    <cfRule type="expression" dxfId="370" priority="349">
      <formula>$Z13=1</formula>
    </cfRule>
  </conditionalFormatting>
  <conditionalFormatting sqref="AH13">
    <cfRule type="expression" dxfId="369" priority="348">
      <formula>$Z13=7</formula>
    </cfRule>
  </conditionalFormatting>
  <conditionalFormatting sqref="AH14">
    <cfRule type="expression" dxfId="368" priority="344">
      <formula>$AD14&lt;&gt;""</formula>
    </cfRule>
    <cfRule type="expression" dxfId="367" priority="346">
      <formula>$Z14=1</formula>
    </cfRule>
  </conditionalFormatting>
  <conditionalFormatting sqref="AH14">
    <cfRule type="expression" dxfId="366" priority="345">
      <formula>$Z14=7</formula>
    </cfRule>
  </conditionalFormatting>
  <conditionalFormatting sqref="L16">
    <cfRule type="expression" dxfId="365" priority="342">
      <formula>$F16&lt;&gt;""</formula>
    </cfRule>
    <cfRule type="expression" dxfId="364" priority="343">
      <formula>$B16=1</formula>
    </cfRule>
  </conditionalFormatting>
  <conditionalFormatting sqref="L9">
    <cfRule type="expression" dxfId="363" priority="340">
      <formula>$F9&lt;&gt;""</formula>
    </cfRule>
    <cfRule type="expression" dxfId="362" priority="341">
      <formula>$B9=1</formula>
    </cfRule>
  </conditionalFormatting>
  <conditionalFormatting sqref="R16">
    <cfRule type="expression" dxfId="361" priority="338">
      <formula>$F16&lt;&gt;""</formula>
    </cfRule>
    <cfRule type="expression" dxfId="360" priority="339">
      <formula>$B16=1</formula>
    </cfRule>
  </conditionalFormatting>
  <conditionalFormatting sqref="R17">
    <cfRule type="expression" dxfId="359" priority="336">
      <formula>$F17&lt;&gt;""</formula>
    </cfRule>
    <cfRule type="expression" dxfId="358" priority="337">
      <formula>$B17=1</formula>
    </cfRule>
  </conditionalFormatting>
  <conditionalFormatting sqref="R23">
    <cfRule type="expression" dxfId="357" priority="334">
      <formula>$F23&lt;&gt;""</formula>
    </cfRule>
    <cfRule type="expression" dxfId="356" priority="335">
      <formula>$B23=1</formula>
    </cfRule>
  </conditionalFormatting>
  <conditionalFormatting sqref="R24">
    <cfRule type="expression" dxfId="355" priority="332">
      <formula>$F24&lt;&gt;""</formula>
    </cfRule>
    <cfRule type="expression" dxfId="354" priority="333">
      <formula>$B24=1</formula>
    </cfRule>
  </conditionalFormatting>
  <conditionalFormatting sqref="R30">
    <cfRule type="expression" dxfId="353" priority="330">
      <formula>$F30&lt;&gt;""</formula>
    </cfRule>
    <cfRule type="expression" dxfId="352" priority="331">
      <formula>$B30=1</formula>
    </cfRule>
  </conditionalFormatting>
  <conditionalFormatting sqref="R31">
    <cfRule type="expression" dxfId="351" priority="328">
      <formula>$F31&lt;&gt;""</formula>
    </cfRule>
    <cfRule type="expression" dxfId="350" priority="329">
      <formula>$B31=1</formula>
    </cfRule>
  </conditionalFormatting>
  <conditionalFormatting sqref="L30">
    <cfRule type="expression" dxfId="349" priority="326">
      <formula>$F30&lt;&gt;""</formula>
    </cfRule>
    <cfRule type="expression" dxfId="348" priority="327">
      <formula>$B30=1</formula>
    </cfRule>
  </conditionalFormatting>
  <conditionalFormatting sqref="X27">
    <cfRule type="expression" dxfId="347" priority="324">
      <formula>$F27&lt;&gt;""</formula>
    </cfRule>
    <cfRule type="expression" dxfId="346" priority="325">
      <formula>$B27=1</formula>
    </cfRule>
  </conditionalFormatting>
  <conditionalFormatting sqref="X20">
    <cfRule type="expression" dxfId="345" priority="322">
      <formula>$F20&lt;&gt;""</formula>
    </cfRule>
    <cfRule type="expression" dxfId="344" priority="323">
      <formula>$B20=1</formula>
    </cfRule>
  </conditionalFormatting>
  <conditionalFormatting sqref="AD11">
    <cfRule type="expression" dxfId="343" priority="320">
      <formula>$F11&lt;&gt;""</formula>
    </cfRule>
    <cfRule type="expression" dxfId="342" priority="321">
      <formula>$B11=1</formula>
    </cfRule>
  </conditionalFormatting>
  <conditionalFormatting sqref="AD12">
    <cfRule type="expression" dxfId="341" priority="318">
      <formula>$F12&lt;&gt;""</formula>
    </cfRule>
    <cfRule type="expression" dxfId="340" priority="319">
      <formula>$B12=1</formula>
    </cfRule>
  </conditionalFormatting>
  <conditionalFormatting sqref="X11">
    <cfRule type="expression" dxfId="339" priority="316">
      <formula>$F11&lt;&gt;""</formula>
    </cfRule>
    <cfRule type="expression" dxfId="338" priority="317">
      <formula>$B11=1</formula>
    </cfRule>
  </conditionalFormatting>
  <conditionalFormatting sqref="X13">
    <cfRule type="expression" dxfId="337" priority="314">
      <formula>$F13&lt;&gt;""</formula>
    </cfRule>
    <cfRule type="expression" dxfId="336" priority="315">
      <formula>$B13=1</formula>
    </cfRule>
  </conditionalFormatting>
  <conditionalFormatting sqref="X14">
    <cfRule type="expression" dxfId="335" priority="312">
      <formula>$F14&lt;&gt;""</formula>
    </cfRule>
    <cfRule type="expression" dxfId="334" priority="313">
      <formula>$B14=1</formula>
    </cfRule>
  </conditionalFormatting>
  <conditionalFormatting sqref="X34">
    <cfRule type="expression" dxfId="333" priority="310">
      <formula>$F34&lt;&gt;""</formula>
    </cfRule>
    <cfRule type="expression" dxfId="332" priority="311">
      <formula>$B34=1</formula>
    </cfRule>
  </conditionalFormatting>
  <conditionalFormatting sqref="AD32">
    <cfRule type="expression" dxfId="331" priority="308">
      <formula>$F32&lt;&gt;""</formula>
    </cfRule>
    <cfRule type="expression" dxfId="330" priority="309">
      <formula>$B32=1</formula>
    </cfRule>
  </conditionalFormatting>
  <conditionalFormatting sqref="AD39">
    <cfRule type="expression" dxfId="329" priority="306">
      <formula>$F39&lt;&gt;""</formula>
    </cfRule>
    <cfRule type="expression" dxfId="328" priority="307">
      <formula>$B39=1</formula>
    </cfRule>
  </conditionalFormatting>
  <conditionalFormatting sqref="AJ36">
    <cfRule type="expression" dxfId="327" priority="304">
      <formula>$F36&lt;&gt;""</formula>
    </cfRule>
    <cfRule type="expression" dxfId="326" priority="305">
      <formula>$B36=1</formula>
    </cfRule>
  </conditionalFormatting>
  <conditionalFormatting sqref="AJ35">
    <cfRule type="expression" dxfId="325" priority="302">
      <formula>$F35&lt;&gt;""</formula>
    </cfRule>
    <cfRule type="expression" dxfId="324" priority="303">
      <formula>$B35=1</formula>
    </cfRule>
  </conditionalFormatting>
  <conditionalFormatting sqref="AJ33">
    <cfRule type="expression" dxfId="323" priority="300">
      <formula>$F34&lt;&gt;""</formula>
    </cfRule>
    <cfRule type="expression" dxfId="322" priority="301">
      <formula>$B34=1</formula>
    </cfRule>
  </conditionalFormatting>
  <conditionalFormatting sqref="AJ30">
    <cfRule type="expression" dxfId="321" priority="296">
      <formula>$F30&lt;&gt;""</formula>
    </cfRule>
    <cfRule type="expression" dxfId="320" priority="297">
      <formula>$B30=1</formula>
    </cfRule>
  </conditionalFormatting>
  <conditionalFormatting sqref="AJ31">
    <cfRule type="expression" dxfId="319" priority="294">
      <formula>$F31&lt;&gt;""</formula>
    </cfRule>
    <cfRule type="expression" dxfId="318" priority="295">
      <formula>$B31=1</formula>
    </cfRule>
  </conditionalFormatting>
  <conditionalFormatting sqref="AJ32">
    <cfRule type="expression" dxfId="317" priority="292">
      <formula>$F32&lt;&gt;""</formula>
    </cfRule>
    <cfRule type="expression" dxfId="316" priority="293">
      <formula>$B32=1</formula>
    </cfRule>
  </conditionalFormatting>
  <conditionalFormatting sqref="AJ29">
    <cfRule type="expression" dxfId="315" priority="290">
      <formula>$F29&lt;&gt;""</formula>
    </cfRule>
    <cfRule type="expression" dxfId="314" priority="291">
      <formula>$B29=1</formula>
    </cfRule>
  </conditionalFormatting>
  <conditionalFormatting sqref="AJ27:AJ28">
    <cfRule type="expression" dxfId="313" priority="288">
      <formula>$F27&lt;&gt;""</formula>
    </cfRule>
    <cfRule type="expression" dxfId="312" priority="289">
      <formula>$B27=1</formula>
    </cfRule>
  </conditionalFormatting>
  <conditionalFormatting sqref="AJ26">
    <cfRule type="expression" dxfId="311" priority="286">
      <formula>$F26&lt;&gt;""</formula>
    </cfRule>
    <cfRule type="expression" dxfId="310" priority="287">
      <formula>$B26=1</formula>
    </cfRule>
  </conditionalFormatting>
  <conditionalFormatting sqref="AJ25">
    <cfRule type="expression" dxfId="309" priority="284">
      <formula>$F25&lt;&gt;""</formula>
    </cfRule>
    <cfRule type="expression" dxfId="308" priority="285">
      <formula>$B25=1</formula>
    </cfRule>
  </conditionalFormatting>
  <conditionalFormatting sqref="AJ24">
    <cfRule type="expression" dxfId="307" priority="282">
      <formula>$F24&lt;&gt;""</formula>
    </cfRule>
    <cfRule type="expression" dxfId="306" priority="283">
      <formula>$B24=1</formula>
    </cfRule>
  </conditionalFormatting>
  <conditionalFormatting sqref="AJ23">
    <cfRule type="expression" dxfId="305" priority="280">
      <formula>$F23&lt;&gt;""</formula>
    </cfRule>
    <cfRule type="expression" dxfId="304" priority="281">
      <formula>$B23=1</formula>
    </cfRule>
  </conditionalFormatting>
  <conditionalFormatting sqref="AJ22">
    <cfRule type="expression" dxfId="303" priority="278">
      <formula>$F22&lt;&gt;""</formula>
    </cfRule>
    <cfRule type="expression" dxfId="302" priority="279">
      <formula>$B22=1</formula>
    </cfRule>
  </conditionalFormatting>
  <conditionalFormatting sqref="AJ15">
    <cfRule type="expression" dxfId="301" priority="276">
      <formula>$F15&lt;&gt;""</formula>
    </cfRule>
    <cfRule type="expression" dxfId="300" priority="277">
      <formula>$B15=1</formula>
    </cfRule>
  </conditionalFormatting>
  <conditionalFormatting sqref="AD18">
    <cfRule type="expression" dxfId="299" priority="274">
      <formula>$F18&lt;&gt;""</formula>
    </cfRule>
    <cfRule type="expression" dxfId="298" priority="275">
      <formula>$B18=1</formula>
    </cfRule>
  </conditionalFormatting>
  <conditionalFormatting sqref="AD16">
    <cfRule type="expression" dxfId="297" priority="272">
      <formula>$F25&lt;&gt;""</formula>
    </cfRule>
    <cfRule type="expression" dxfId="296" priority="273">
      <formula>$B25=1</formula>
    </cfRule>
  </conditionalFormatting>
  <conditionalFormatting sqref="AD26">
    <cfRule type="expression" dxfId="295" priority="270">
      <formula>$F26&lt;&gt;""</formula>
    </cfRule>
    <cfRule type="expression" dxfId="294" priority="271">
      <formula>$B26=1</formula>
    </cfRule>
  </conditionalFormatting>
  <conditionalFormatting sqref="AD27">
    <cfRule type="expression" dxfId="293" priority="268">
      <formula>$F27&lt;&gt;""</formula>
    </cfRule>
    <cfRule type="expression" dxfId="292" priority="269">
      <formula>$B27=1</formula>
    </cfRule>
  </conditionalFormatting>
  <conditionalFormatting sqref="AJ9">
    <cfRule type="expression" dxfId="291" priority="266">
      <formula>$F9&lt;&gt;""</formula>
    </cfRule>
    <cfRule type="expression" dxfId="290" priority="267">
      <formula>$B9=1</formula>
    </cfRule>
  </conditionalFormatting>
  <conditionalFormatting sqref="AD19">
    <cfRule type="expression" dxfId="289" priority="264">
      <formula>$F19&lt;&gt;""</formula>
    </cfRule>
    <cfRule type="expression" dxfId="288" priority="265">
      <formula>$B19=1</formula>
    </cfRule>
  </conditionalFormatting>
  <conditionalFormatting sqref="P9">
    <cfRule type="expression" dxfId="287" priority="261">
      <formula>$L9&lt;&gt;""</formula>
    </cfRule>
    <cfRule type="expression" dxfId="286" priority="263">
      <formula>$H9=1</formula>
    </cfRule>
  </conditionalFormatting>
  <conditionalFormatting sqref="P9">
    <cfRule type="expression" dxfId="285" priority="262">
      <formula>$H9=7</formula>
    </cfRule>
  </conditionalFormatting>
  <conditionalFormatting sqref="P10">
    <cfRule type="expression" dxfId="284" priority="258">
      <formula>$L10&lt;&gt;""</formula>
    </cfRule>
    <cfRule type="expression" dxfId="283" priority="260">
      <formula>$H10=1</formula>
    </cfRule>
  </conditionalFormatting>
  <conditionalFormatting sqref="P10">
    <cfRule type="expression" dxfId="282" priority="259">
      <formula>$H10=7</formula>
    </cfRule>
  </conditionalFormatting>
  <conditionalFormatting sqref="P11">
    <cfRule type="expression" dxfId="281" priority="255">
      <formula>$L11&lt;&gt;""</formula>
    </cfRule>
    <cfRule type="expression" dxfId="280" priority="257">
      <formula>$H11=1</formula>
    </cfRule>
  </conditionalFormatting>
  <conditionalFormatting sqref="P11">
    <cfRule type="expression" dxfId="279" priority="256">
      <formula>$H11=7</formula>
    </cfRule>
  </conditionalFormatting>
  <conditionalFormatting sqref="P12">
    <cfRule type="expression" dxfId="278" priority="252">
      <formula>$L12&lt;&gt;""</formula>
    </cfRule>
    <cfRule type="expression" dxfId="277" priority="254">
      <formula>$H12=1</formula>
    </cfRule>
  </conditionalFormatting>
  <conditionalFormatting sqref="P12">
    <cfRule type="expression" dxfId="276" priority="253">
      <formula>$H12=7</formula>
    </cfRule>
  </conditionalFormatting>
  <conditionalFormatting sqref="AH23">
    <cfRule type="expression" dxfId="275" priority="249">
      <formula>$X23&lt;&gt;""</formula>
    </cfRule>
    <cfRule type="expression" dxfId="274" priority="251">
      <formula>$T23=1</formula>
    </cfRule>
  </conditionalFormatting>
  <conditionalFormatting sqref="AH23">
    <cfRule type="expression" dxfId="273" priority="250">
      <formula>$T23=7</formula>
    </cfRule>
  </conditionalFormatting>
  <conditionalFormatting sqref="AH30">
    <cfRule type="expression" dxfId="272" priority="246">
      <formula>$X30&lt;&gt;""</formula>
    </cfRule>
    <cfRule type="expression" dxfId="271" priority="248">
      <formula>$T30=1</formula>
    </cfRule>
  </conditionalFormatting>
  <conditionalFormatting sqref="AH30">
    <cfRule type="expression" dxfId="270" priority="247">
      <formula>$T30=7</formula>
    </cfRule>
  </conditionalFormatting>
  <conditionalFormatting sqref="AB9 AB11:AB14">
    <cfRule type="expression" dxfId="269" priority="243">
      <formula>$AJ9&lt;&gt;""</formula>
    </cfRule>
    <cfRule type="expression" dxfId="268" priority="245">
      <formula>$AF9=1</formula>
    </cfRule>
  </conditionalFormatting>
  <conditionalFormatting sqref="AB9 AB11:AB14">
    <cfRule type="expression" dxfId="267" priority="244">
      <formula>$AF9=7</formula>
    </cfRule>
  </conditionalFormatting>
  <conditionalFormatting sqref="V38">
    <cfRule type="expression" dxfId="266" priority="240">
      <formula>$X38&lt;&gt;""</formula>
    </cfRule>
    <cfRule type="expression" dxfId="265" priority="242">
      <formula>$T38=1</formula>
    </cfRule>
  </conditionalFormatting>
  <conditionalFormatting sqref="V38">
    <cfRule type="expression" dxfId="264" priority="241">
      <formula>$T38=7</formula>
    </cfRule>
  </conditionalFormatting>
  <conditionalFormatting sqref="AB10">
    <cfRule type="expression" dxfId="263" priority="237">
      <formula>$X10&lt;&gt;""</formula>
    </cfRule>
    <cfRule type="expression" dxfId="262" priority="239">
      <formula>$T10=1</formula>
    </cfRule>
  </conditionalFormatting>
  <conditionalFormatting sqref="AB10">
    <cfRule type="expression" dxfId="261" priority="238">
      <formula>$T10=7</formula>
    </cfRule>
  </conditionalFormatting>
  <conditionalFormatting sqref="X21:X25">
    <cfRule type="expression" dxfId="260" priority="235">
      <formula>$F21&lt;&gt;""</formula>
    </cfRule>
    <cfRule type="expression" dxfId="259" priority="236">
      <formula>$B21=1</formula>
    </cfRule>
  </conditionalFormatting>
  <conditionalFormatting sqref="X28">
    <cfRule type="expression" dxfId="258" priority="233">
      <formula>$F28&lt;&gt;""</formula>
    </cfRule>
    <cfRule type="expression" dxfId="257" priority="234">
      <formula>$B28=1</formula>
    </cfRule>
  </conditionalFormatting>
  <conditionalFormatting sqref="AJ37">
    <cfRule type="expression" dxfId="256" priority="400">
      <formula>$AJ37&lt;&gt;""</formula>
    </cfRule>
    <cfRule type="expression" dxfId="255" priority="401">
      <formula>$AF38=1</formula>
    </cfRule>
  </conditionalFormatting>
  <conditionalFormatting sqref="AK37 AF37:AI37">
    <cfRule type="expression" dxfId="254" priority="402">
      <formula>#REF!&lt;&gt;""</formula>
    </cfRule>
    <cfRule type="expression" dxfId="253" priority="403">
      <formula>$AF37=1</formula>
    </cfRule>
  </conditionalFormatting>
  <conditionalFormatting sqref="AF38 AF34">
    <cfRule type="expression" dxfId="252" priority="404">
      <formula>OR(AF34=1,AJ33&lt;&gt;"")</formula>
    </cfRule>
  </conditionalFormatting>
  <conditionalFormatting sqref="AF37">
    <cfRule type="expression" dxfId="251" priority="405">
      <formula>OR(AF37=1,#REF!&lt;&gt;"")</formula>
    </cfRule>
  </conditionalFormatting>
  <conditionalFormatting sqref="D10:D39">
    <cfRule type="cellIs" dxfId="250" priority="232" operator="equal">
      <formula>"CL"</formula>
    </cfRule>
  </conditionalFormatting>
  <conditionalFormatting sqref="B25:K25 M25:AC25 AE25:AK25 B9:AK24 B35:AK40 B34:AI34 AK34 B26:AK33">
    <cfRule type="cellIs" dxfId="249" priority="222" operator="equal">
      <formula>"CR"</formula>
    </cfRule>
    <cfRule type="cellIs" dxfId="248" priority="223" operator="equal">
      <formula>"TB"</formula>
    </cfRule>
    <cfRule type="cellIs" dxfId="247" priority="224" operator="equal">
      <formula>"DD"</formula>
    </cfRule>
    <cfRule type="cellIs" dxfId="246" priority="225" operator="equal">
      <formula>"KR"</formula>
    </cfRule>
    <cfRule type="cellIs" dxfId="245" priority="226" operator="equal">
      <formula>"AM"</formula>
    </cfRule>
    <cfRule type="cellIs" dxfId="244" priority="227" operator="equal">
      <formula>"TK"</formula>
    </cfRule>
    <cfRule type="cellIs" dxfId="243" priority="228" operator="equal">
      <formula>"TH"</formula>
    </cfRule>
    <cfRule type="cellIs" dxfId="242" priority="229" operator="equal">
      <formula>"SML"</formula>
    </cfRule>
    <cfRule type="cellIs" dxfId="241" priority="230" operator="equal">
      <formula>"MB"</formula>
    </cfRule>
    <cfRule type="cellIs" dxfId="240" priority="231" operator="equal">
      <formula>"CL"</formula>
    </cfRule>
  </conditionalFormatting>
  <conditionalFormatting sqref="D33:D39">
    <cfRule type="expression" dxfId="239" priority="219">
      <formula>$L33&lt;&gt;""</formula>
    </cfRule>
    <cfRule type="expression" dxfId="238" priority="221">
      <formula>$H33=1</formula>
    </cfRule>
  </conditionalFormatting>
  <conditionalFormatting sqref="D33:D39">
    <cfRule type="expression" dxfId="237" priority="220">
      <formula>$H33=7</formula>
    </cfRule>
  </conditionalFormatting>
  <conditionalFormatting sqref="J23:J36">
    <cfRule type="expression" dxfId="236" priority="216">
      <formula>$X23&lt;&gt;""</formula>
    </cfRule>
    <cfRule type="expression" dxfId="235" priority="218">
      <formula>$T23=1</formula>
    </cfRule>
  </conditionalFormatting>
  <conditionalFormatting sqref="J23:J36">
    <cfRule type="expression" dxfId="234" priority="217">
      <formula>$T23=7</formula>
    </cfRule>
  </conditionalFormatting>
  <conditionalFormatting sqref="P24:P26">
    <cfRule type="expression" dxfId="233" priority="213">
      <formula>$X24&lt;&gt;""</formula>
    </cfRule>
    <cfRule type="expression" dxfId="232" priority="215">
      <formula>$T24=1</formula>
    </cfRule>
  </conditionalFormatting>
  <conditionalFormatting sqref="P24:P26">
    <cfRule type="expression" dxfId="231" priority="214">
      <formula>$T24=7</formula>
    </cfRule>
  </conditionalFormatting>
  <conditionalFormatting sqref="P23">
    <cfRule type="expression" dxfId="230" priority="210">
      <formula>$R23&lt;&gt;""</formula>
    </cfRule>
    <cfRule type="expression" dxfId="229" priority="212">
      <formula>$N23=1</formula>
    </cfRule>
  </conditionalFormatting>
  <conditionalFormatting sqref="P23">
    <cfRule type="expression" dxfId="228" priority="211">
      <formula>$N23=7</formula>
    </cfRule>
  </conditionalFormatting>
  <conditionalFormatting sqref="P30:P39">
    <cfRule type="expression" dxfId="227" priority="207">
      <formula>$AD30&lt;&gt;""</formula>
    </cfRule>
    <cfRule type="expression" dxfId="226" priority="209">
      <formula>$Z30=1</formula>
    </cfRule>
  </conditionalFormatting>
  <conditionalFormatting sqref="P30:P39">
    <cfRule type="expression" dxfId="225" priority="208">
      <formula>$Z30=7</formula>
    </cfRule>
  </conditionalFormatting>
  <conditionalFormatting sqref="V9">
    <cfRule type="expression" dxfId="224" priority="204">
      <formula>$AD9&lt;&gt;""</formula>
    </cfRule>
    <cfRule type="expression" dxfId="223" priority="206">
      <formula>$Z9=1</formula>
    </cfRule>
  </conditionalFormatting>
  <conditionalFormatting sqref="V9">
    <cfRule type="expression" dxfId="222" priority="205">
      <formula>$Z9=7</formula>
    </cfRule>
  </conditionalFormatting>
  <conditionalFormatting sqref="V10:V12">
    <cfRule type="expression" dxfId="221" priority="201">
      <formula>$X10&lt;&gt;""</formula>
    </cfRule>
    <cfRule type="expression" dxfId="220" priority="203">
      <formula>$T10=1</formula>
    </cfRule>
  </conditionalFormatting>
  <conditionalFormatting sqref="V10:V12">
    <cfRule type="expression" dxfId="219" priority="202">
      <formula>$T10=7</formula>
    </cfRule>
  </conditionalFormatting>
  <conditionalFormatting sqref="V24">
    <cfRule type="expression" dxfId="218" priority="198">
      <formula>$X24&lt;&gt;""</formula>
    </cfRule>
    <cfRule type="expression" dxfId="217" priority="200">
      <formula>$T24=1</formula>
    </cfRule>
  </conditionalFormatting>
  <conditionalFormatting sqref="V24">
    <cfRule type="expression" dxfId="216" priority="199">
      <formula>$T24=7</formula>
    </cfRule>
  </conditionalFormatting>
  <conditionalFormatting sqref="V25">
    <cfRule type="expression" dxfId="215" priority="195">
      <formula>$AJ25&lt;&gt;""</formula>
    </cfRule>
    <cfRule type="expression" dxfId="214" priority="197">
      <formula>$AF25=1</formula>
    </cfRule>
  </conditionalFormatting>
  <conditionalFormatting sqref="V25">
    <cfRule type="expression" dxfId="213" priority="196">
      <formula>$AF25=7</formula>
    </cfRule>
  </conditionalFormatting>
  <conditionalFormatting sqref="V26">
    <cfRule type="expression" dxfId="212" priority="192">
      <formula>$X26&lt;&gt;""</formula>
    </cfRule>
    <cfRule type="expression" dxfId="211" priority="194">
      <formula>$T26=1</formula>
    </cfRule>
  </conditionalFormatting>
  <conditionalFormatting sqref="V26">
    <cfRule type="expression" dxfId="210" priority="193">
      <formula>$T26=7</formula>
    </cfRule>
  </conditionalFormatting>
  <conditionalFormatting sqref="V31:V38">
    <cfRule type="expression" dxfId="209" priority="189">
      <formula>$AD31&lt;&gt;""</formula>
    </cfRule>
    <cfRule type="expression" dxfId="208" priority="191">
      <formula>$Z31=1</formula>
    </cfRule>
  </conditionalFormatting>
  <conditionalFormatting sqref="V31:V38">
    <cfRule type="expression" dxfId="207" priority="190">
      <formula>$Z31=7</formula>
    </cfRule>
  </conditionalFormatting>
  <conditionalFormatting sqref="V27:V30">
    <cfRule type="expression" dxfId="206" priority="186">
      <formula>$AJ27&lt;&gt;""</formula>
    </cfRule>
    <cfRule type="expression" dxfId="205" priority="188">
      <formula>$AF27=1</formula>
    </cfRule>
  </conditionalFormatting>
  <conditionalFormatting sqref="V27:V30">
    <cfRule type="expression" dxfId="204" priority="187">
      <formula>$AF27=7</formula>
    </cfRule>
  </conditionalFormatting>
  <conditionalFormatting sqref="AB9:AB10">
    <cfRule type="expression" dxfId="203" priority="183">
      <formula>$AD9&lt;&gt;""</formula>
    </cfRule>
    <cfRule type="expression" dxfId="202" priority="185">
      <formula>$Z9=1</formula>
    </cfRule>
  </conditionalFormatting>
  <conditionalFormatting sqref="AB9:AB10">
    <cfRule type="expression" dxfId="201" priority="184">
      <formula>$Z9=7</formula>
    </cfRule>
  </conditionalFormatting>
  <conditionalFormatting sqref="AB22:AB25">
    <cfRule type="expression" dxfId="200" priority="180">
      <formula>$X22&lt;&gt;""</formula>
    </cfRule>
    <cfRule type="expression" dxfId="199" priority="182">
      <formula>$T22=1</formula>
    </cfRule>
  </conditionalFormatting>
  <conditionalFormatting sqref="AB22:AB25">
    <cfRule type="expression" dxfId="198" priority="181">
      <formula>$T22=7</formula>
    </cfRule>
  </conditionalFormatting>
  <conditionalFormatting sqref="AB26:AB28">
    <cfRule type="expression" dxfId="197" priority="174">
      <formula>$X26&lt;&gt;""</formula>
    </cfRule>
    <cfRule type="expression" dxfId="196" priority="176">
      <formula>$T26=1</formula>
    </cfRule>
  </conditionalFormatting>
  <conditionalFormatting sqref="AB26:AB28">
    <cfRule type="expression" dxfId="195" priority="175">
      <formula>$T26=7</formula>
    </cfRule>
  </conditionalFormatting>
  <conditionalFormatting sqref="AB27:AB28">
    <cfRule type="expression" dxfId="194" priority="177">
      <formula>$AD30&lt;&gt;""</formula>
    </cfRule>
    <cfRule type="expression" dxfId="193" priority="178">
      <formula>$Z30=1</formula>
    </cfRule>
  </conditionalFormatting>
  <conditionalFormatting sqref="AB27:AB28">
    <cfRule type="expression" dxfId="192" priority="179">
      <formula>$Z30=7</formula>
    </cfRule>
  </conditionalFormatting>
  <conditionalFormatting sqref="AB36:AB38">
    <cfRule type="expression" dxfId="191" priority="171">
      <formula>$X36&lt;&gt;""</formula>
    </cfRule>
    <cfRule type="expression" dxfId="190" priority="173">
      <formula>$T36=1</formula>
    </cfRule>
  </conditionalFormatting>
  <conditionalFormatting sqref="AB36:AB38">
    <cfRule type="expression" dxfId="189" priority="172">
      <formula>$T36=7</formula>
    </cfRule>
  </conditionalFormatting>
  <conditionalFormatting sqref="AB32:AB35 AB29">
    <cfRule type="expression" dxfId="188" priority="168">
      <formula>$AD29&lt;&gt;""</formula>
    </cfRule>
    <cfRule type="expression" dxfId="187" priority="170">
      <formula>$Z29=1</formula>
    </cfRule>
  </conditionalFormatting>
  <conditionalFormatting sqref="AB32:AB35 AB29">
    <cfRule type="expression" dxfId="186" priority="169">
      <formula>$Z29=7</formula>
    </cfRule>
  </conditionalFormatting>
  <conditionalFormatting sqref="AB30">
    <cfRule type="expression" dxfId="185" priority="165">
      <formula>$AD30&lt;&gt;""</formula>
    </cfRule>
    <cfRule type="expression" dxfId="184" priority="167">
      <formula>$Z30=1</formula>
    </cfRule>
  </conditionalFormatting>
  <conditionalFormatting sqref="AB30">
    <cfRule type="expression" dxfId="183" priority="166">
      <formula>$Z30=7</formula>
    </cfRule>
  </conditionalFormatting>
  <conditionalFormatting sqref="AB31">
    <cfRule type="expression" dxfId="182" priority="162">
      <formula>$AD31&lt;&gt;""</formula>
    </cfRule>
    <cfRule type="expression" dxfId="181" priority="164">
      <formula>$Z31=1</formula>
    </cfRule>
  </conditionalFormatting>
  <conditionalFormatting sqref="AB31">
    <cfRule type="expression" dxfId="180" priority="163">
      <formula>$Z31=7</formula>
    </cfRule>
  </conditionalFormatting>
  <conditionalFormatting sqref="AB39">
    <cfRule type="expression" dxfId="179" priority="159">
      <formula>$X39&lt;&gt;""</formula>
    </cfRule>
    <cfRule type="expression" dxfId="178" priority="161">
      <formula>$T39=1</formula>
    </cfRule>
  </conditionalFormatting>
  <conditionalFormatting sqref="AB39">
    <cfRule type="expression" dxfId="177" priority="160">
      <formula>$T39=7</formula>
    </cfRule>
  </conditionalFormatting>
  <conditionalFormatting sqref="AH12:AH15 AH24 AH17:AH22">
    <cfRule type="expression" dxfId="176" priority="154">
      <formula>$AJ12&lt;&gt;""</formula>
    </cfRule>
    <cfRule type="expression" dxfId="175" priority="156">
      <formula>$AF12=1</formula>
    </cfRule>
  </conditionalFormatting>
  <conditionalFormatting sqref="AH12:AH15 AH17:AH24">
    <cfRule type="expression" dxfId="174" priority="155">
      <formula>$AF12=7</formula>
    </cfRule>
  </conditionalFormatting>
  <conditionalFormatting sqref="AH10:AH11">
    <cfRule type="expression" dxfId="173" priority="151">
      <formula>$X10&lt;&gt;""</formula>
    </cfRule>
    <cfRule type="expression" dxfId="172" priority="153">
      <formula>$T10=1</formula>
    </cfRule>
  </conditionalFormatting>
  <conditionalFormatting sqref="AH10:AH11">
    <cfRule type="expression" dxfId="171" priority="152">
      <formula>$T10=7</formula>
    </cfRule>
  </conditionalFormatting>
  <conditionalFormatting sqref="AH9">
    <cfRule type="expression" dxfId="170" priority="148">
      <formula>$X9&lt;&gt;""</formula>
    </cfRule>
    <cfRule type="expression" dxfId="169" priority="150">
      <formula>$T9=1</formula>
    </cfRule>
  </conditionalFormatting>
  <conditionalFormatting sqref="AH9">
    <cfRule type="expression" dxfId="168" priority="149">
      <formula>$T9=7</formula>
    </cfRule>
  </conditionalFormatting>
  <conditionalFormatting sqref="AH16">
    <cfRule type="expression" dxfId="167" priority="145">
      <formula>$X16&lt;&gt;""</formula>
    </cfRule>
    <cfRule type="expression" dxfId="166" priority="147">
      <formula>$T16=1</formula>
    </cfRule>
  </conditionalFormatting>
  <conditionalFormatting sqref="AH16">
    <cfRule type="expression" dxfId="165" priority="146">
      <formula>$T16=7</formula>
    </cfRule>
  </conditionalFormatting>
  <conditionalFormatting sqref="AH23">
    <cfRule type="expression" dxfId="164" priority="157">
      <formula>#REF!&lt;&gt;""</formula>
    </cfRule>
    <cfRule type="expression" dxfId="163" priority="158">
      <formula>$AF23=1</formula>
    </cfRule>
  </conditionalFormatting>
  <conditionalFormatting sqref="AH25">
    <cfRule type="expression" dxfId="162" priority="142">
      <formula>$X25&lt;&gt;""</formula>
    </cfRule>
    <cfRule type="expression" dxfId="161" priority="144">
      <formula>$T25=1</formula>
    </cfRule>
  </conditionalFormatting>
  <conditionalFormatting sqref="AH25">
    <cfRule type="expression" dxfId="160" priority="143">
      <formula>$T25=7</formula>
    </cfRule>
  </conditionalFormatting>
  <conditionalFormatting sqref="AH27">
    <cfRule type="expression" dxfId="159" priority="139">
      <formula>$X27&lt;&gt;""</formula>
    </cfRule>
    <cfRule type="expression" dxfId="158" priority="141">
      <formula>$T27=1</formula>
    </cfRule>
  </conditionalFormatting>
  <conditionalFormatting sqref="AH27">
    <cfRule type="expression" dxfId="157" priority="140">
      <formula>$T27=7</formula>
    </cfRule>
  </conditionalFormatting>
  <conditionalFormatting sqref="AH26">
    <cfRule type="expression" dxfId="156" priority="136">
      <formula>$X26&lt;&gt;""</formula>
    </cfRule>
    <cfRule type="expression" dxfId="155" priority="138">
      <formula>$T26=1</formula>
    </cfRule>
  </conditionalFormatting>
  <conditionalFormatting sqref="AH26">
    <cfRule type="expression" dxfId="154" priority="137">
      <formula>$T26=7</formula>
    </cfRule>
  </conditionalFormatting>
  <conditionalFormatting sqref="AH27 AH25">
    <cfRule type="expression" dxfId="153" priority="131">
      <formula>$AJ25&lt;&gt;""</formula>
    </cfRule>
    <cfRule type="expression" dxfId="152" priority="133">
      <formula>$AF25=1</formula>
    </cfRule>
  </conditionalFormatting>
  <conditionalFormatting sqref="AH25:AH27">
    <cfRule type="expression" dxfId="151" priority="132">
      <formula>$AF25=7</formula>
    </cfRule>
  </conditionalFormatting>
  <conditionalFormatting sqref="AH26">
    <cfRule type="expression" dxfId="150" priority="134">
      <formula>#REF!&lt;&gt;""</formula>
    </cfRule>
    <cfRule type="expression" dxfId="149" priority="135">
      <formula>$AF26=1</formula>
    </cfRule>
  </conditionalFormatting>
  <conditionalFormatting sqref="AH28">
    <cfRule type="expression" dxfId="148" priority="128">
      <formula>$X28&lt;&gt;""</formula>
    </cfRule>
    <cfRule type="expression" dxfId="147" priority="130">
      <formula>$T28=1</formula>
    </cfRule>
  </conditionalFormatting>
  <conditionalFormatting sqref="AH28">
    <cfRule type="expression" dxfId="146" priority="129">
      <formula>$T28=7</formula>
    </cfRule>
  </conditionalFormatting>
  <conditionalFormatting sqref="AH28">
    <cfRule type="expression" dxfId="145" priority="125">
      <formula>$AJ28&lt;&gt;""</formula>
    </cfRule>
    <cfRule type="expression" dxfId="144" priority="127">
      <formula>$AF28=1</formula>
    </cfRule>
  </conditionalFormatting>
  <conditionalFormatting sqref="AH28">
    <cfRule type="expression" dxfId="143" priority="126">
      <formula>$AF28=7</formula>
    </cfRule>
  </conditionalFormatting>
  <conditionalFormatting sqref="AH29:AH32">
    <cfRule type="expression" dxfId="142" priority="122">
      <formula>$AD29&lt;&gt;""</formula>
    </cfRule>
    <cfRule type="expression" dxfId="141" priority="124">
      <formula>$Z29=1</formula>
    </cfRule>
  </conditionalFormatting>
  <conditionalFormatting sqref="AH29:AH32">
    <cfRule type="expression" dxfId="140" priority="123">
      <formula>$Z29=7</formula>
    </cfRule>
  </conditionalFormatting>
  <conditionalFormatting sqref="AH33:AH36">
    <cfRule type="expression" dxfId="139" priority="119">
      <formula>$AD33&lt;&gt;""</formula>
    </cfRule>
    <cfRule type="expression" dxfId="138" priority="121">
      <formula>$Z33=1</formula>
    </cfRule>
  </conditionalFormatting>
  <conditionalFormatting sqref="AH33:AH36">
    <cfRule type="expression" dxfId="137" priority="120">
      <formula>$Z33=7</formula>
    </cfRule>
  </conditionalFormatting>
  <conditionalFormatting sqref="AH36:AH37">
    <cfRule type="expression" dxfId="136" priority="116">
      <formula>$L36&lt;&gt;""</formula>
    </cfRule>
    <cfRule type="expression" dxfId="135" priority="118">
      <formula>$H36=1</formula>
    </cfRule>
  </conditionalFormatting>
  <conditionalFormatting sqref="AH36:AH37">
    <cfRule type="expression" dxfId="134" priority="117">
      <formula>$H36=7</formula>
    </cfRule>
  </conditionalFormatting>
  <conditionalFormatting sqref="AH36:AH37">
    <cfRule type="expression" dxfId="133" priority="113">
      <formula>$X36&lt;&gt;""</formula>
    </cfRule>
    <cfRule type="expression" dxfId="132" priority="115">
      <formula>$T36=1</formula>
    </cfRule>
  </conditionalFormatting>
  <conditionalFormatting sqref="AH36:AH37">
    <cfRule type="expression" dxfId="131" priority="114">
      <formula>$T36=7</formula>
    </cfRule>
  </conditionalFormatting>
  <conditionalFormatting sqref="AH38:AH39">
    <cfRule type="expression" dxfId="130" priority="110">
      <formula>$L38&lt;&gt;""</formula>
    </cfRule>
    <cfRule type="expression" dxfId="129" priority="112">
      <formula>$H38=1</formula>
    </cfRule>
  </conditionalFormatting>
  <conditionalFormatting sqref="AH38:AH39">
    <cfRule type="expression" dxfId="128" priority="111">
      <formula>$H38=7</formula>
    </cfRule>
  </conditionalFormatting>
  <conditionalFormatting sqref="AH38:AH39">
    <cfRule type="expression" dxfId="127" priority="107">
      <formula>$X38&lt;&gt;""</formula>
    </cfRule>
    <cfRule type="expression" dxfId="126" priority="109">
      <formula>$T38=1</formula>
    </cfRule>
  </conditionalFormatting>
  <conditionalFormatting sqref="AH38:AH39">
    <cfRule type="expression" dxfId="125" priority="108">
      <formula>$T38=7</formula>
    </cfRule>
  </conditionalFormatting>
  <conditionalFormatting sqref="AD13">
    <cfRule type="cellIs" dxfId="124" priority="106" operator="equal">
      <formula>$D$10</formula>
    </cfRule>
  </conditionalFormatting>
  <conditionalFormatting sqref="B25:K25 M25:AC25 AE25:AK25 B9:AK24 B26:AK32 B35:AK40 B34:AI34 B33:AJ33 AK33:AK34">
    <cfRule type="containsText" dxfId="123" priority="105" operator="containsText" text="AM">
      <formula>NOT(ISERROR(SEARCH("AM",B9)))</formula>
    </cfRule>
  </conditionalFormatting>
  <conditionalFormatting sqref="G60:G90 B60:E90">
    <cfRule type="expression" dxfId="122" priority="101">
      <formula>$F60&lt;&gt;""</formula>
    </cfRule>
    <cfRule type="expression" dxfId="121" priority="104">
      <formula>$B60=1</formula>
    </cfRule>
  </conditionalFormatting>
  <conditionalFormatting sqref="B60:E90">
    <cfRule type="expression" dxfId="120" priority="103">
      <formula>$B60=7</formula>
    </cfRule>
  </conditionalFormatting>
  <conditionalFormatting sqref="B60:B90">
    <cfRule type="expression" dxfId="119" priority="102">
      <formula>OR(B60=1,F60&lt;&gt;"")</formula>
    </cfRule>
  </conditionalFormatting>
  <conditionalFormatting sqref="M60:M90 H60:K90">
    <cfRule type="expression" dxfId="118" priority="97">
      <formula>$L60&lt;&gt;""</formula>
    </cfRule>
    <cfRule type="expression" dxfId="117" priority="100">
      <formula>$H60=1</formula>
    </cfRule>
  </conditionalFormatting>
  <conditionalFormatting sqref="H60:K90">
    <cfRule type="expression" dxfId="116" priority="99">
      <formula>$H60=7</formula>
    </cfRule>
  </conditionalFormatting>
  <conditionalFormatting sqref="H60:H90">
    <cfRule type="expression" dxfId="115" priority="98">
      <formula>OR(H60=1,L60&lt;&gt;"")</formula>
    </cfRule>
  </conditionalFormatting>
  <conditionalFormatting sqref="S60:S90 N60:Q90">
    <cfRule type="expression" dxfId="114" priority="93">
      <formula>$R60&lt;&gt;""</formula>
    </cfRule>
    <cfRule type="expression" dxfId="113" priority="96">
      <formula>$N60=1</formula>
    </cfRule>
  </conditionalFormatting>
  <conditionalFormatting sqref="N60:Q90">
    <cfRule type="expression" dxfId="112" priority="95">
      <formula>$N60=7</formula>
    </cfRule>
  </conditionalFormatting>
  <conditionalFormatting sqref="N60:N90">
    <cfRule type="expression" dxfId="111" priority="94">
      <formula>OR(N60=1,R60&lt;&gt;"")</formula>
    </cfRule>
  </conditionalFormatting>
  <conditionalFormatting sqref="T60:U64 W60:W64 T65:W90 Y60:Y90">
    <cfRule type="expression" dxfId="110" priority="89">
      <formula>$X60&lt;&gt;""</formula>
    </cfRule>
    <cfRule type="expression" dxfId="109" priority="92">
      <formula>$T60=1</formula>
    </cfRule>
  </conditionalFormatting>
  <conditionalFormatting sqref="T60:U64 W60:W64 T65:W90">
    <cfRule type="expression" dxfId="108" priority="91">
      <formula>$T60=7</formula>
    </cfRule>
  </conditionalFormatting>
  <conditionalFormatting sqref="T60:T90">
    <cfRule type="expression" dxfId="107" priority="90">
      <formula>OR(T60=1,X60&lt;&gt;"")</formula>
    </cfRule>
  </conditionalFormatting>
  <conditionalFormatting sqref="AE60:AE90 Z60:AC90">
    <cfRule type="expression" dxfId="106" priority="85">
      <formula>$AD60&lt;&gt;""</formula>
    </cfRule>
    <cfRule type="expression" dxfId="105" priority="88">
      <formula>$Z60=1</formula>
    </cfRule>
  </conditionalFormatting>
  <conditionalFormatting sqref="Z60:AC90">
    <cfRule type="expression" dxfId="104" priority="87">
      <formula>$Z60=7</formula>
    </cfRule>
  </conditionalFormatting>
  <conditionalFormatting sqref="Z60:Z90">
    <cfRule type="expression" dxfId="103" priority="86">
      <formula>OR(Z60=1,AD60&lt;&gt;"")</formula>
    </cfRule>
  </conditionalFormatting>
  <conditionalFormatting sqref="AF84:AK85 AF60:AI83 AK60:AK83 AF90:AK90 AF86:AI89 AK86:AK89">
    <cfRule type="expression" dxfId="102" priority="81">
      <formula>$AJ60&lt;&gt;""</formula>
    </cfRule>
    <cfRule type="expression" dxfId="101" priority="84">
      <formula>$AF60=1</formula>
    </cfRule>
  </conditionalFormatting>
  <conditionalFormatting sqref="AF60:AI90">
    <cfRule type="expression" dxfId="100" priority="83">
      <formula>$AF60=7</formula>
    </cfRule>
  </conditionalFormatting>
  <conditionalFormatting sqref="AF60:AF90">
    <cfRule type="expression" dxfId="99" priority="82">
      <formula>OR(AF60=1,AJ60&lt;&gt;"")</formula>
    </cfRule>
  </conditionalFormatting>
  <conditionalFormatting sqref="V60:V64">
    <cfRule type="expression" dxfId="98" priority="78">
      <formula>$R60&lt;&gt;""</formula>
    </cfRule>
    <cfRule type="expression" dxfId="97" priority="80">
      <formula>$N60=1</formula>
    </cfRule>
  </conditionalFormatting>
  <conditionalFormatting sqref="V60:V64">
    <cfRule type="expression" dxfId="96" priority="79">
      <formula>$N60=7</formula>
    </cfRule>
  </conditionalFormatting>
  <conditionalFormatting sqref="F60">
    <cfRule type="expression" dxfId="95" priority="76">
      <formula>$F60&lt;&gt;""</formula>
    </cfRule>
    <cfRule type="expression" dxfId="94" priority="77">
      <formula>$B60=1</formula>
    </cfRule>
  </conditionalFormatting>
  <conditionalFormatting sqref="F61">
    <cfRule type="expression" dxfId="93" priority="74">
      <formula>$F61&lt;&gt;""</formula>
    </cfRule>
    <cfRule type="expression" dxfId="92" priority="75">
      <formula>$B61=1</formula>
    </cfRule>
  </conditionalFormatting>
  <conditionalFormatting sqref="F62">
    <cfRule type="expression" dxfId="91" priority="72">
      <formula>$F62&lt;&gt;""</formula>
    </cfRule>
    <cfRule type="expression" dxfId="90" priority="73">
      <formula>$B62=1</formula>
    </cfRule>
  </conditionalFormatting>
  <conditionalFormatting sqref="F63">
    <cfRule type="expression" dxfId="89" priority="70">
      <formula>$F63&lt;&gt;""</formula>
    </cfRule>
    <cfRule type="expression" dxfId="88" priority="71">
      <formula>$B63=1</formula>
    </cfRule>
  </conditionalFormatting>
  <conditionalFormatting sqref="F64:F83">
    <cfRule type="expression" dxfId="87" priority="68">
      <formula>$F64&lt;&gt;""</formula>
    </cfRule>
    <cfRule type="expression" dxfId="86" priority="69">
      <formula>$B64=1</formula>
    </cfRule>
  </conditionalFormatting>
  <conditionalFormatting sqref="F84:F90">
    <cfRule type="expression" dxfId="85" priority="66">
      <formula>$F84&lt;&gt;""</formula>
    </cfRule>
    <cfRule type="expression" dxfId="84" priority="67">
      <formula>$B84=1</formula>
    </cfRule>
  </conditionalFormatting>
  <conditionalFormatting sqref="L60:L90">
    <cfRule type="expression" dxfId="83" priority="64">
      <formula>$F60&lt;&gt;""</formula>
    </cfRule>
    <cfRule type="expression" dxfId="82" priority="65">
      <formula>$B60=1</formula>
    </cfRule>
  </conditionalFormatting>
  <conditionalFormatting sqref="R60:R90">
    <cfRule type="expression" dxfId="81" priority="62">
      <formula>$F60&lt;&gt;""</formula>
    </cfRule>
    <cfRule type="expression" dxfId="80" priority="63">
      <formula>$B60=1</formula>
    </cfRule>
  </conditionalFormatting>
  <conditionalFormatting sqref="X60:X90">
    <cfRule type="expression" dxfId="79" priority="60">
      <formula>$F60&lt;&gt;""</formula>
    </cfRule>
    <cfRule type="expression" dxfId="78" priority="61">
      <formula>$B60=1</formula>
    </cfRule>
  </conditionalFormatting>
  <conditionalFormatting sqref="AD60:AD90">
    <cfRule type="expression" dxfId="77" priority="58">
      <formula>$F60&lt;&gt;""</formula>
    </cfRule>
    <cfRule type="expression" dxfId="76" priority="59">
      <formula>$B60=1</formula>
    </cfRule>
  </conditionalFormatting>
  <conditionalFormatting sqref="AJ60:AJ81">
    <cfRule type="expression" dxfId="75" priority="56">
      <formula>$F60&lt;&gt;""</formula>
    </cfRule>
    <cfRule type="expression" dxfId="74" priority="57">
      <formula>$B60=1</formula>
    </cfRule>
  </conditionalFormatting>
  <conditionalFormatting sqref="AJ82:AJ83">
    <cfRule type="expression" dxfId="73" priority="54">
      <formula>$F82&lt;&gt;""</formula>
    </cfRule>
    <cfRule type="expression" dxfId="72" priority="55">
      <formula>$B82=1</formula>
    </cfRule>
  </conditionalFormatting>
  <conditionalFormatting sqref="AJ86:AJ89">
    <cfRule type="expression" dxfId="71" priority="52">
      <formula>$F86&lt;&gt;""</formula>
    </cfRule>
    <cfRule type="expression" dxfId="70" priority="53">
      <formula>$B86=1</formula>
    </cfRule>
  </conditionalFormatting>
  <conditionalFormatting sqref="B60:AK91">
    <cfRule type="cellIs" dxfId="69" priority="42" operator="equal">
      <formula>"CR"</formula>
    </cfRule>
    <cfRule type="cellIs" dxfId="68" priority="43" operator="equal">
      <formula>"TB"</formula>
    </cfRule>
    <cfRule type="cellIs" dxfId="67" priority="44" operator="equal">
      <formula>"DD"</formula>
    </cfRule>
    <cfRule type="cellIs" dxfId="66" priority="45" operator="equal">
      <formula>"KR"</formula>
    </cfRule>
    <cfRule type="cellIs" dxfId="65" priority="46" operator="equal">
      <formula>"AM"</formula>
    </cfRule>
    <cfRule type="cellIs" dxfId="64" priority="47" operator="equal">
      <formula>"TK"</formula>
    </cfRule>
    <cfRule type="cellIs" dxfId="63" priority="48" operator="equal">
      <formula>"TH"</formula>
    </cfRule>
    <cfRule type="cellIs" dxfId="62" priority="49" operator="equal">
      <formula>"SML"</formula>
    </cfRule>
    <cfRule type="cellIs" dxfId="61" priority="50" operator="equal">
      <formula>"MB"</formula>
    </cfRule>
    <cfRule type="cellIs" dxfId="60" priority="51" operator="equal">
      <formula>"CL"</formula>
    </cfRule>
  </conditionalFormatting>
  <conditionalFormatting sqref="D60:D62">
    <cfRule type="expression" dxfId="59" priority="39">
      <formula>$L60&lt;&gt;""</formula>
    </cfRule>
    <cfRule type="expression" dxfId="58" priority="41">
      <formula>$H60=1</formula>
    </cfRule>
  </conditionalFormatting>
  <conditionalFormatting sqref="D60:D62">
    <cfRule type="expression" dxfId="57" priority="40">
      <formula>$H60=7</formula>
    </cfRule>
  </conditionalFormatting>
  <conditionalFormatting sqref="D60:D62">
    <cfRule type="expression" dxfId="56" priority="36">
      <formula>$X60&lt;&gt;""</formula>
    </cfRule>
    <cfRule type="expression" dxfId="55" priority="38">
      <formula>$T60=1</formula>
    </cfRule>
  </conditionalFormatting>
  <conditionalFormatting sqref="D60:D62">
    <cfRule type="expression" dxfId="54" priority="37">
      <formula>$T60=7</formula>
    </cfRule>
  </conditionalFormatting>
  <conditionalFormatting sqref="D63">
    <cfRule type="expression" dxfId="53" priority="33">
      <formula>$L63&lt;&gt;""</formula>
    </cfRule>
    <cfRule type="expression" dxfId="52" priority="35">
      <formula>$H63=1</formula>
    </cfRule>
  </conditionalFormatting>
  <conditionalFormatting sqref="D63">
    <cfRule type="expression" dxfId="51" priority="34">
      <formula>$H63=7</formula>
    </cfRule>
  </conditionalFormatting>
  <conditionalFormatting sqref="D63">
    <cfRule type="expression" dxfId="50" priority="30">
      <formula>$X63&lt;&gt;""</formula>
    </cfRule>
    <cfRule type="expression" dxfId="49" priority="32">
      <formula>$T63=1</formula>
    </cfRule>
  </conditionalFormatting>
  <conditionalFormatting sqref="D63">
    <cfRule type="expression" dxfId="48" priority="31">
      <formula>$T63=7</formula>
    </cfRule>
  </conditionalFormatting>
  <conditionalFormatting sqref="B60:AK91">
    <cfRule type="containsText" dxfId="47" priority="29" operator="containsText" text="AM">
      <formula>NOT(ISERROR(SEARCH("AM",B60)))</formula>
    </cfRule>
  </conditionalFormatting>
  <conditionalFormatting sqref="B25:K25 M25:AC25 AE25:AK25 B7:AK24 B34:AI34 AK34 B26:AK33 B35:AK45 B47:AK91 H46:AK46 B46:F46">
    <cfRule type="cellIs" dxfId="46" priority="28" operator="equal">
      <formula>"RK"</formula>
    </cfRule>
  </conditionalFormatting>
  <conditionalFormatting sqref="L17">
    <cfRule type="expression" dxfId="45" priority="408">
      <formula>$L17&lt;&gt;""</formula>
    </cfRule>
    <cfRule type="expression" dxfId="44" priority="409">
      <formula>$H25=1</formula>
    </cfRule>
  </conditionalFormatting>
  <conditionalFormatting sqref="H25:K25 M25">
    <cfRule type="expression" dxfId="43" priority="410">
      <formula>$L17&lt;&gt;""</formula>
    </cfRule>
    <cfRule type="expression" dxfId="42" priority="411">
      <formula>$H25=1</formula>
    </cfRule>
  </conditionalFormatting>
  <conditionalFormatting sqref="H17:K17">
    <cfRule type="expression" dxfId="41" priority="412">
      <formula>#REF!&lt;&gt;""</formula>
    </cfRule>
    <cfRule type="expression" dxfId="40" priority="413">
      <formula>$H17=1</formula>
    </cfRule>
  </conditionalFormatting>
  <conditionalFormatting sqref="H25">
    <cfRule type="expression" dxfId="39" priority="415">
      <formula>OR(H25=1,L17&lt;&gt;"")</formula>
    </cfRule>
  </conditionalFormatting>
  <conditionalFormatting sqref="H17">
    <cfRule type="expression" dxfId="38" priority="416">
      <formula>OR(H17=1,#REF!&lt;&gt;"")</formula>
    </cfRule>
  </conditionalFormatting>
  <conditionalFormatting sqref="L16">
    <cfRule type="expression" dxfId="37" priority="26">
      <formula>$L16&lt;&gt;""</formula>
    </cfRule>
    <cfRule type="expression" dxfId="36" priority="27">
      <formula>$H24=1</formula>
    </cfRule>
  </conditionalFormatting>
  <conditionalFormatting sqref="X13">
    <cfRule type="expression" dxfId="35" priority="24">
      <formula>$X13&lt;&gt;""</formula>
    </cfRule>
    <cfRule type="expression" dxfId="34" priority="25">
      <formula>$T13=1</formula>
    </cfRule>
  </conditionalFormatting>
  <conditionalFormatting sqref="X14">
    <cfRule type="expression" dxfId="33" priority="22">
      <formula>$X14&lt;&gt;""</formula>
    </cfRule>
    <cfRule type="expression" dxfId="32" priority="23">
      <formula>$T14=1</formula>
    </cfRule>
  </conditionalFormatting>
  <conditionalFormatting sqref="X20">
    <cfRule type="expression" dxfId="31" priority="20">
      <formula>$X20&lt;&gt;""</formula>
    </cfRule>
    <cfRule type="expression" dxfId="30" priority="21">
      <formula>$T20=1</formula>
    </cfRule>
  </conditionalFormatting>
  <conditionalFormatting sqref="X21">
    <cfRule type="expression" dxfId="29" priority="18">
      <formula>$X21&lt;&gt;""</formula>
    </cfRule>
    <cfRule type="expression" dxfId="28" priority="19">
      <formula>$T21=1</formula>
    </cfRule>
  </conditionalFormatting>
  <conditionalFormatting sqref="Z16:AC16 AH16:AI16">
    <cfRule type="expression" dxfId="27" priority="419">
      <formula>#REF!&lt;&gt;""</formula>
    </cfRule>
    <cfRule type="expression" dxfId="26" priority="420">
      <formula>$Z16=1</formula>
    </cfRule>
  </conditionalFormatting>
  <conditionalFormatting sqref="Z25:AC25 AE25">
    <cfRule type="expression" dxfId="25" priority="429">
      <formula>$AD16&lt;&gt;""</formula>
    </cfRule>
    <cfRule type="expression" dxfId="24" priority="430">
      <formula>$Z25=1</formula>
    </cfRule>
  </conditionalFormatting>
  <conditionalFormatting sqref="Z25">
    <cfRule type="expression" dxfId="23" priority="436">
      <formula>OR(Z25=1,AD16&lt;&gt;"")</formula>
    </cfRule>
  </conditionalFormatting>
  <conditionalFormatting sqref="Z16">
    <cfRule type="expression" dxfId="22" priority="437">
      <formula>OR(Z16=1,#REF!&lt;&gt;"")</formula>
    </cfRule>
  </conditionalFormatting>
  <conditionalFormatting sqref="AJ9">
    <cfRule type="expression" dxfId="21" priority="16">
      <formula>$AJ9&lt;&gt;""</formula>
    </cfRule>
    <cfRule type="expression" dxfId="20" priority="17">
      <formula>$AF9=1</formula>
    </cfRule>
  </conditionalFormatting>
  <conditionalFormatting sqref="AI60:AI62">
    <cfRule type="expression" dxfId="19" priority="13">
      <formula>$AD60&lt;&gt;""</formula>
    </cfRule>
    <cfRule type="expression" dxfId="18" priority="15">
      <formula>$Z60=1</formula>
    </cfRule>
  </conditionalFormatting>
  <conditionalFormatting sqref="AI60:AI62">
    <cfRule type="expression" dxfId="17" priority="14">
      <formula>$Z60=7</formula>
    </cfRule>
  </conditionalFormatting>
  <conditionalFormatting sqref="X9">
    <cfRule type="expression" dxfId="16" priority="11">
      <formula>$R9&lt;&gt;""</formula>
    </cfRule>
    <cfRule type="expression" dxfId="15" priority="12">
      <formula>$N9=1</formula>
    </cfRule>
  </conditionalFormatting>
  <conditionalFormatting sqref="X10">
    <cfRule type="expression" dxfId="14" priority="9">
      <formula>$R10&lt;&gt;""</formula>
    </cfRule>
    <cfRule type="expression" dxfId="13" priority="10">
      <formula>$N10=1</formula>
    </cfRule>
  </conditionalFormatting>
  <conditionalFormatting sqref="X11">
    <cfRule type="expression" dxfId="12" priority="7">
      <formula>$R11&lt;&gt;""</formula>
    </cfRule>
    <cfRule type="expression" dxfId="11" priority="8">
      <formula>$N11=1</formula>
    </cfRule>
  </conditionalFormatting>
  <conditionalFormatting sqref="X12">
    <cfRule type="expression" dxfId="10" priority="5">
      <formula>$R12&lt;&gt;""</formula>
    </cfRule>
    <cfRule type="expression" dxfId="9" priority="6">
      <formula>$N12=1</formula>
    </cfRule>
  </conditionalFormatting>
  <conditionalFormatting sqref="X13">
    <cfRule type="expression" dxfId="8" priority="3">
      <formula>$R13&lt;&gt;""</formula>
    </cfRule>
    <cfRule type="expression" dxfId="7" priority="4">
      <formula>$N13=1</formula>
    </cfRule>
  </conditionalFormatting>
  <conditionalFormatting sqref="AJ35:AJ38">
    <cfRule type="expression" dxfId="6" priority="1">
      <formula>$F35&lt;&gt;""</formula>
    </cfRule>
    <cfRule type="expression" dxfId="5" priority="2">
      <formula>$B35=1</formula>
    </cfRule>
  </conditionalFormatting>
  <conditionalFormatting sqref="AK34 AF34:AI34">
    <cfRule type="expression" dxfId="4" priority="440">
      <formula>$AJ33&lt;&gt;""</formula>
    </cfRule>
    <cfRule type="expression" dxfId="3" priority="441">
      <formula>$AF34=1</formula>
    </cfRule>
  </conditionalFormatting>
  <conditionalFormatting sqref="AK33 AF33:AI33">
    <cfRule type="expression" dxfId="2" priority="442">
      <formula>#REF!&lt;&gt;""</formula>
    </cfRule>
    <cfRule type="expression" dxfId="1" priority="443">
      <formula>$AF33=1</formula>
    </cfRule>
  </conditionalFormatting>
  <conditionalFormatting sqref="AF33">
    <cfRule type="expression" dxfId="0" priority="452">
      <formula>OR(AF33=1,#REF!&lt;&gt;"")</formula>
    </cfRule>
  </conditionalFormatting>
  <dataValidations disablePrompts="1" count="1">
    <dataValidation type="list" allowBlank="1" showInputMessage="1" showErrorMessage="1" sqref="F3" xr:uid="{00000000-0002-0000-0000-000000000000}">
      <formula1>Måneder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rowBreaks count="1" manualBreakCount="1">
    <brk id="54" min="1" max="3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A28" sqref="A28"/>
    </sheetView>
  </sheetViews>
  <sheetFormatPr defaultRowHeight="15" x14ac:dyDescent="0.25"/>
  <cols>
    <col min="1" max="1" width="13.7109375" bestFit="1" customWidth="1"/>
    <col min="2" max="2" width="16.28515625" bestFit="1" customWidth="1"/>
    <col min="6" max="6" width="10.85546875" bestFit="1" customWidth="1"/>
  </cols>
  <sheetData>
    <row r="1" spans="1:7" x14ac:dyDescent="0.25">
      <c r="A1" t="s">
        <v>41</v>
      </c>
      <c r="B1" t="s">
        <v>2</v>
      </c>
      <c r="F1" t="s">
        <v>39</v>
      </c>
      <c r="G1" t="s">
        <v>40</v>
      </c>
    </row>
    <row r="2" spans="1:7" x14ac:dyDescent="0.25">
      <c r="A2" s="2">
        <f>DATE(B33,1,1)</f>
        <v>44197</v>
      </c>
      <c r="B2" s="1" t="s">
        <v>3</v>
      </c>
      <c r="F2" t="s">
        <v>27</v>
      </c>
      <c r="G2">
        <v>1</v>
      </c>
    </row>
    <row r="3" spans="1:7" x14ac:dyDescent="0.25">
      <c r="A3" s="2">
        <f>A5-3</f>
        <v>44287</v>
      </c>
      <c r="B3" t="s">
        <v>4</v>
      </c>
      <c r="F3" t="s">
        <v>28</v>
      </c>
      <c r="G3">
        <v>2</v>
      </c>
    </row>
    <row r="4" spans="1:7" x14ac:dyDescent="0.25">
      <c r="A4" s="2">
        <f>A5-2</f>
        <v>44288</v>
      </c>
      <c r="B4" t="s">
        <v>5</v>
      </c>
      <c r="F4" t="s">
        <v>29</v>
      </c>
      <c r="G4">
        <v>3</v>
      </c>
    </row>
    <row r="5" spans="1:7" x14ac:dyDescent="0.25">
      <c r="A5" s="2">
        <f>IF(22+B37+B38&lt;=31,DATE(B33,3,0)+IF(22+B37+B38&gt;31,IF(AND(B37=29,B38=6),19,IF(AND(B37=28,B38=6,B34&gt;10),18,B37+B38-9)),22+B37+B38),DATE(B33,4,0)+IF(22+B37+B38&gt;31,IF(AND(B37=29,B38=6),19,IF(AND(B37=28,B38=6,B34&gt;10),18,B37+B38-9)),22+B37+B38))</f>
        <v>44290</v>
      </c>
      <c r="B5" t="s">
        <v>6</v>
      </c>
      <c r="F5" t="s">
        <v>30</v>
      </c>
      <c r="G5">
        <v>4</v>
      </c>
    </row>
    <row r="6" spans="1:7" x14ac:dyDescent="0.25">
      <c r="A6" s="2">
        <f>A5+1</f>
        <v>44291</v>
      </c>
      <c r="B6" t="s">
        <v>7</v>
      </c>
      <c r="F6" t="s">
        <v>31</v>
      </c>
      <c r="G6">
        <v>5</v>
      </c>
    </row>
    <row r="7" spans="1:7" x14ac:dyDescent="0.25">
      <c r="A7" s="2">
        <f>A5+26</f>
        <v>44316</v>
      </c>
      <c r="B7" t="s">
        <v>8</v>
      </c>
      <c r="F7" t="s">
        <v>32</v>
      </c>
      <c r="G7">
        <v>6</v>
      </c>
    </row>
    <row r="8" spans="1:7" x14ac:dyDescent="0.25">
      <c r="A8" s="2">
        <f>A7+13</f>
        <v>44329</v>
      </c>
      <c r="B8" t="s">
        <v>9</v>
      </c>
      <c r="F8" t="s">
        <v>33</v>
      </c>
      <c r="G8">
        <v>7</v>
      </c>
    </row>
    <row r="9" spans="1:7" x14ac:dyDescent="0.25">
      <c r="A9" s="2">
        <f>A8+10</f>
        <v>44339</v>
      </c>
      <c r="B9" t="s">
        <v>10</v>
      </c>
      <c r="F9" t="s">
        <v>34</v>
      </c>
      <c r="G9">
        <v>8</v>
      </c>
    </row>
    <row r="10" spans="1:7" x14ac:dyDescent="0.25">
      <c r="A10" s="2">
        <f>A9+1</f>
        <v>44340</v>
      </c>
      <c r="B10" t="s">
        <v>11</v>
      </c>
      <c r="F10" t="s">
        <v>35</v>
      </c>
      <c r="G10">
        <v>9</v>
      </c>
    </row>
    <row r="11" spans="1:7" x14ac:dyDescent="0.25">
      <c r="A11" s="2">
        <f>DATE(B33,6,5)</f>
        <v>44352</v>
      </c>
      <c r="B11" s="1" t="s">
        <v>12</v>
      </c>
      <c r="F11" t="s">
        <v>36</v>
      </c>
      <c r="G11">
        <v>10</v>
      </c>
    </row>
    <row r="12" spans="1:7" x14ac:dyDescent="0.25">
      <c r="A12" s="2">
        <f>DATE(B33,12,25)</f>
        <v>44555</v>
      </c>
      <c r="B12" s="1" t="s">
        <v>13</v>
      </c>
      <c r="F12" t="s">
        <v>37</v>
      </c>
      <c r="G12">
        <v>11</v>
      </c>
    </row>
    <row r="13" spans="1:7" x14ac:dyDescent="0.25">
      <c r="A13" s="2">
        <f>A12+1</f>
        <v>44556</v>
      </c>
      <c r="B13" s="1" t="s">
        <v>14</v>
      </c>
      <c r="F13" t="s">
        <v>38</v>
      </c>
      <c r="G13">
        <v>12</v>
      </c>
    </row>
    <row r="14" spans="1:7" x14ac:dyDescent="0.25">
      <c r="A14" s="2">
        <f>DATE(B33,12,31)</f>
        <v>44561</v>
      </c>
      <c r="B14" s="1" t="s">
        <v>15</v>
      </c>
    </row>
    <row r="15" spans="1:7" x14ac:dyDescent="0.25">
      <c r="A15" t="s">
        <v>42</v>
      </c>
    </row>
    <row r="16" spans="1:7" x14ac:dyDescent="0.25">
      <c r="A16" s="2">
        <f>DATE(B33+1,1,1)</f>
        <v>44562</v>
      </c>
      <c r="B16" s="1" t="s">
        <v>3</v>
      </c>
    </row>
    <row r="17" spans="1:2" x14ac:dyDescent="0.25">
      <c r="A17" s="2">
        <f>A19-3</f>
        <v>44652</v>
      </c>
      <c r="B17" t="s">
        <v>4</v>
      </c>
    </row>
    <row r="18" spans="1:2" x14ac:dyDescent="0.25">
      <c r="A18" s="2">
        <f>A19-2</f>
        <v>44653</v>
      </c>
      <c r="B18" t="s">
        <v>5</v>
      </c>
    </row>
    <row r="19" spans="1:2" x14ac:dyDescent="0.25">
      <c r="A19" s="2">
        <f>IF(22+B37+B38&lt;=31,DATE(B33+1,3,0)+IF(22+B37+B38&gt;31,IF(AND(B37=29,B38=6),19,IF(AND(B37=28,B38=6,B34&gt;10),18,B37+B38-9)),22+B37+B38),DATE(B33+1,4,0)+IF(22+B37+B38&gt;31,IF(AND(B37=29,B38=6),19,IF(AND(B37=28,B38=6,B34&gt;10),18,B37+B38-9)),22+B37+B38))</f>
        <v>44655</v>
      </c>
      <c r="B19" t="s">
        <v>6</v>
      </c>
    </row>
    <row r="20" spans="1:2" x14ac:dyDescent="0.25">
      <c r="A20" s="2">
        <f>A19+1</f>
        <v>44656</v>
      </c>
      <c r="B20" t="s">
        <v>7</v>
      </c>
    </row>
    <row r="21" spans="1:2" x14ac:dyDescent="0.25">
      <c r="A21" s="2">
        <f>A19+26</f>
        <v>44681</v>
      </c>
      <c r="B21" t="s">
        <v>8</v>
      </c>
    </row>
    <row r="22" spans="1:2" x14ac:dyDescent="0.25">
      <c r="A22" s="2">
        <f>A21+13</f>
        <v>44694</v>
      </c>
      <c r="B22" t="s">
        <v>9</v>
      </c>
    </row>
    <row r="23" spans="1:2" x14ac:dyDescent="0.25">
      <c r="A23" s="2">
        <f>A22+10</f>
        <v>44704</v>
      </c>
      <c r="B23" t="s">
        <v>10</v>
      </c>
    </row>
    <row r="24" spans="1:2" x14ac:dyDescent="0.25">
      <c r="A24" s="2">
        <f>A23+1</f>
        <v>44705</v>
      </c>
      <c r="B24" t="s">
        <v>11</v>
      </c>
    </row>
    <row r="25" spans="1:2" x14ac:dyDescent="0.25">
      <c r="A25" s="2">
        <f>DATE(B33+1,6,5)</f>
        <v>44717</v>
      </c>
      <c r="B25" s="1" t="s">
        <v>12</v>
      </c>
    </row>
    <row r="26" spans="1:2" x14ac:dyDescent="0.25">
      <c r="A26" s="2">
        <f>DATE(B33+1,12,25)</f>
        <v>44920</v>
      </c>
      <c r="B26" s="1" t="s">
        <v>13</v>
      </c>
    </row>
    <row r="27" spans="1:2" x14ac:dyDescent="0.25">
      <c r="A27" s="2">
        <f>A26+1</f>
        <v>44921</v>
      </c>
      <c r="B27" s="1" t="s">
        <v>14</v>
      </c>
    </row>
    <row r="28" spans="1:2" x14ac:dyDescent="0.25">
      <c r="A28" s="2">
        <f>DATE(B33+1,12,31)</f>
        <v>44926</v>
      </c>
      <c r="B28" s="1" t="s">
        <v>15</v>
      </c>
    </row>
    <row r="33" spans="1:2" x14ac:dyDescent="0.25">
      <c r="A33" t="s">
        <v>16</v>
      </c>
      <c r="B33">
        <f>'  '!F2</f>
        <v>2021</v>
      </c>
    </row>
    <row r="34" spans="1:2" x14ac:dyDescent="0.25">
      <c r="A34" t="s">
        <v>17</v>
      </c>
      <c r="B34">
        <f>MOD(B33,19)</f>
        <v>7</v>
      </c>
    </row>
    <row r="35" spans="1:2" x14ac:dyDescent="0.25">
      <c r="A35" t="s">
        <v>18</v>
      </c>
      <c r="B35">
        <f>MOD(B33,4)</f>
        <v>1</v>
      </c>
    </row>
    <row r="36" spans="1:2" x14ac:dyDescent="0.25">
      <c r="A36" t="s">
        <v>19</v>
      </c>
      <c r="B36">
        <f>MOD(B33,7)</f>
        <v>5</v>
      </c>
    </row>
    <row r="37" spans="1:2" x14ac:dyDescent="0.25">
      <c r="A37" t="s">
        <v>20</v>
      </c>
      <c r="B37">
        <f>MOD((19*B34)+B42,30)</f>
        <v>7</v>
      </c>
    </row>
    <row r="38" spans="1:2" x14ac:dyDescent="0.25">
      <c r="A38" t="s">
        <v>21</v>
      </c>
      <c r="B38">
        <f>MOD((2*B35)+(4*B36)+(6*B37)+B43,7)</f>
        <v>6</v>
      </c>
    </row>
    <row r="39" spans="1:2" x14ac:dyDescent="0.25">
      <c r="A39" t="s">
        <v>22</v>
      </c>
      <c r="B39">
        <f>LEFT(B33,2)*1</f>
        <v>20</v>
      </c>
    </row>
    <row r="40" spans="1:2" x14ac:dyDescent="0.25">
      <c r="A40" t="s">
        <v>23</v>
      </c>
      <c r="B40">
        <f>QUOTIENT(13+(8*B39),25)</f>
        <v>6</v>
      </c>
    </row>
    <row r="41" spans="1:2" x14ac:dyDescent="0.25">
      <c r="A41" t="s">
        <v>24</v>
      </c>
      <c r="B41">
        <f>QUOTIENT(B39,4)</f>
        <v>5</v>
      </c>
    </row>
    <row r="42" spans="1:2" x14ac:dyDescent="0.25">
      <c r="A42" t="s">
        <v>25</v>
      </c>
      <c r="B42">
        <f>MOD(15-B40+B39-B41,30)</f>
        <v>24</v>
      </c>
    </row>
    <row r="43" spans="1:2" x14ac:dyDescent="0.25">
      <c r="A43" t="s">
        <v>26</v>
      </c>
      <c r="B43">
        <f>MOD(4+B39-B41,7)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  </vt:lpstr>
      <vt:lpstr>'  '!Måneder</vt:lpstr>
      <vt:lpstr>'  '!Print_Area</vt:lpstr>
      <vt:lpstr>'  '!Aarogmaaned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2020-11-17T12:57:51Z</dcterms:modified>
</cp:coreProperties>
</file>