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Januar" sheetId="1" r:id="rId1"/>
    <sheet name="Ark1" sheetId="3" r:id="rId2"/>
    <sheet name="norm" sheetId="2" r:id="rId3"/>
  </sheets>
  <definedNames>
    <definedName name="bemærk1">'Ark1'!$B$2:$B$7</definedName>
    <definedName name="bemærkning">'Ark1'!$A$2:$A$8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3" i="1"/>
  <c r="I4" i="1"/>
  <c r="I5" i="1"/>
  <c r="I6" i="1"/>
  <c r="I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4" i="1"/>
  <c r="M5" i="1"/>
  <c r="M6" i="1"/>
  <c r="M7" i="1"/>
  <c r="M8" i="1"/>
  <c r="M9" i="1"/>
  <c r="M3" i="1"/>
  <c r="J29" i="1" l="1"/>
  <c r="J30" i="1"/>
  <c r="J22" i="1"/>
  <c r="J23" i="1"/>
  <c r="J15" i="1"/>
  <c r="J16" i="1"/>
  <c r="I13" i="1"/>
  <c r="I14" i="1"/>
  <c r="I15" i="1"/>
  <c r="I16" i="1"/>
  <c r="I20" i="1"/>
  <c r="I21" i="1"/>
  <c r="I22" i="1"/>
  <c r="I23" i="1"/>
  <c r="I34" i="1"/>
  <c r="I35" i="1"/>
  <c r="I36" i="1"/>
  <c r="I37" i="1"/>
  <c r="I29" i="1"/>
  <c r="I30" i="1"/>
  <c r="G29" i="1"/>
  <c r="G30" i="1"/>
  <c r="G22" i="1"/>
  <c r="G23" i="1"/>
  <c r="B4" i="1"/>
  <c r="B3" i="1"/>
  <c r="C4" i="1"/>
  <c r="C5" i="1" s="1"/>
  <c r="C6" i="1" s="1"/>
  <c r="C7" i="1" s="1"/>
  <c r="C8" i="1" s="1"/>
  <c r="B8" i="1" l="1"/>
  <c r="C9" i="1"/>
  <c r="B7" i="1"/>
  <c r="B6" i="1"/>
  <c r="B5" i="1"/>
  <c r="B9" i="1" l="1"/>
  <c r="C10" i="1"/>
  <c r="B10" i="1" l="1"/>
  <c r="C11" i="1"/>
  <c r="C12" i="1" l="1"/>
  <c r="B11" i="1"/>
  <c r="C13" i="1" l="1"/>
  <c r="B12" i="1"/>
  <c r="C14" i="1" l="1"/>
  <c r="B13" i="1"/>
  <c r="C15" i="1" l="1"/>
  <c r="B14" i="1"/>
  <c r="C16" i="1" l="1"/>
  <c r="B15" i="1"/>
  <c r="B16" i="1" l="1"/>
  <c r="C17" i="1"/>
  <c r="C18" i="1" l="1"/>
  <c r="B17" i="1"/>
  <c r="C19" i="1" l="1"/>
  <c r="B18" i="1"/>
  <c r="C20" i="1" l="1"/>
  <c r="B19" i="1"/>
  <c r="C21" i="1" l="1"/>
  <c r="B20" i="1"/>
  <c r="C22" i="1" l="1"/>
  <c r="B21" i="1"/>
  <c r="C23" i="1" l="1"/>
  <c r="B22" i="1"/>
  <c r="B23" i="1" l="1"/>
  <c r="C24" i="1"/>
  <c r="B24" i="1" l="1"/>
  <c r="C25" i="1"/>
  <c r="C26" i="1" l="1"/>
  <c r="B25" i="1"/>
  <c r="C27" i="1" l="1"/>
  <c r="B26" i="1"/>
  <c r="C28" i="1" l="1"/>
  <c r="B27" i="1"/>
  <c r="C29" i="1" l="1"/>
  <c r="B28" i="1"/>
  <c r="C30" i="1" l="1"/>
  <c r="B29" i="1"/>
  <c r="B30" i="1" l="1"/>
  <c r="C31" i="1"/>
  <c r="B31" i="1" l="1"/>
  <c r="C32" i="1"/>
  <c r="B32" i="1" l="1"/>
  <c r="C33" i="1"/>
  <c r="C34" i="1" l="1"/>
  <c r="B33" i="1"/>
  <c r="C35" i="1" l="1"/>
  <c r="B34" i="1"/>
  <c r="C36" i="1" l="1"/>
  <c r="B35" i="1"/>
  <c r="C37" i="1" l="1"/>
  <c r="B37" i="1" s="1"/>
  <c r="B36" i="1"/>
  <c r="J35" i="1" l="1"/>
  <c r="G35" i="1"/>
  <c r="J34" i="1"/>
  <c r="G34" i="1"/>
  <c r="G33" i="1"/>
  <c r="I33" i="1" s="1"/>
  <c r="J33" i="1" s="1"/>
  <c r="G32" i="1"/>
  <c r="I32" i="1" s="1"/>
  <c r="J32" i="1" s="1"/>
  <c r="G31" i="1"/>
  <c r="I31" i="1" s="1"/>
  <c r="J31" i="1" s="1"/>
  <c r="I28" i="1"/>
  <c r="J28" i="1" s="1"/>
  <c r="G28" i="1"/>
  <c r="I27" i="1"/>
  <c r="J27" i="1" s="1"/>
  <c r="G27" i="1"/>
  <c r="G26" i="1"/>
  <c r="I26" i="1" s="1"/>
  <c r="J26" i="1" s="1"/>
  <c r="G25" i="1"/>
  <c r="I25" i="1" s="1"/>
  <c r="J25" i="1" s="1"/>
  <c r="G24" i="1"/>
  <c r="I24" i="1" s="1"/>
  <c r="J24" i="1" s="1"/>
  <c r="J21" i="1"/>
  <c r="G21" i="1"/>
  <c r="J20" i="1"/>
  <c r="G20" i="1"/>
  <c r="G19" i="1"/>
  <c r="I19" i="1" s="1"/>
  <c r="J19" i="1" s="1"/>
  <c r="G18" i="1"/>
  <c r="I18" i="1" s="1"/>
  <c r="J18" i="1" s="1"/>
  <c r="G17" i="1"/>
  <c r="I17" i="1" s="1"/>
  <c r="J17" i="1" s="1"/>
  <c r="J14" i="1"/>
  <c r="G14" i="1"/>
  <c r="J13" i="1"/>
  <c r="G13" i="1"/>
  <c r="G12" i="1"/>
  <c r="I12" i="1" s="1"/>
  <c r="J12" i="1" s="1"/>
  <c r="G11" i="1"/>
  <c r="I11" i="1" s="1"/>
  <c r="J11" i="1" s="1"/>
  <c r="G10" i="1"/>
  <c r="I10" i="1" s="1"/>
  <c r="J10" i="1" s="1"/>
  <c r="K23" i="1" l="1"/>
  <c r="L23" i="1" s="1"/>
  <c r="Q5" i="1" s="1"/>
  <c r="K30" i="1"/>
  <c r="L30" i="1" s="1"/>
  <c r="Q6" i="1" s="1"/>
  <c r="K37" i="1"/>
  <c r="L37" i="1" s="1"/>
  <c r="Q7" i="1" s="1"/>
  <c r="K16" i="1"/>
  <c r="L16" i="1" s="1"/>
  <c r="Q4" i="1" s="1"/>
  <c r="J7" i="1"/>
  <c r="G3" i="1"/>
  <c r="J3" i="1" s="1"/>
  <c r="G4" i="1"/>
  <c r="J4" i="1" s="1"/>
  <c r="G5" i="1"/>
  <c r="J5" i="1" s="1"/>
  <c r="G6" i="1"/>
  <c r="J6" i="1" s="1"/>
  <c r="G7" i="1"/>
  <c r="K9" i="1" l="1"/>
  <c r="L9" i="1" s="1"/>
  <c r="Q3" i="1" s="1"/>
  <c r="S4" i="1" l="1"/>
</calcChain>
</file>

<file path=xl/sharedStrings.xml><?xml version="1.0" encoding="utf-8"?>
<sst xmlns="http://schemas.openxmlformats.org/spreadsheetml/2006/main" count="46" uniqueCount="33">
  <si>
    <t>Komme</t>
  </si>
  <si>
    <t>Gå</t>
  </si>
  <si>
    <t>Dagens tid</t>
  </si>
  <si>
    <t>Pause</t>
  </si>
  <si>
    <t>Effektiv arbejdstid</t>
  </si>
  <si>
    <t>Total timer uge</t>
  </si>
  <si>
    <t>Uge 1</t>
  </si>
  <si>
    <t>Uge 2</t>
  </si>
  <si>
    <t>Uge 3</t>
  </si>
  <si>
    <t>Uge 4</t>
  </si>
  <si>
    <t>Uge 5</t>
  </si>
  <si>
    <t>Flex konto</t>
  </si>
  <si>
    <t>uge norm</t>
  </si>
  <si>
    <t>1/100</t>
  </si>
  <si>
    <t>TT:MM</t>
  </si>
  <si>
    <t>mandag</t>
  </si>
  <si>
    <t>tirsdag</t>
  </si>
  <si>
    <t>onsdag</t>
  </si>
  <si>
    <t>torsdag</t>
  </si>
  <si>
    <t>fredag</t>
  </si>
  <si>
    <t>lørdag</t>
  </si>
  <si>
    <t>søndag</t>
  </si>
  <si>
    <t>Uge Norm</t>
  </si>
  <si>
    <t>Tekst</t>
  </si>
  <si>
    <t>Salt og snerydning</t>
  </si>
  <si>
    <t>Arrangementer</t>
  </si>
  <si>
    <t>afsp.</t>
  </si>
  <si>
    <t>Høstfest</t>
  </si>
  <si>
    <t>ferie</t>
  </si>
  <si>
    <t>Dimissionsfest</t>
  </si>
  <si>
    <t>syg</t>
  </si>
  <si>
    <t>juleklip</t>
  </si>
  <si>
    <t>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</si>
</sst>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[h]:mm"/>
    <numFmt numFmtId="166" formatCode="dd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165" fontId="1" fillId="0" borderId="0" xfId="0" applyNumberFormat="1" applyFont="1"/>
    <xf numFmtId="2" fontId="0" fillId="0" borderId="0" xfId="0" applyNumberFormat="1"/>
    <xf numFmtId="165" fontId="1" fillId="5" borderId="1" xfId="0" applyNumberFormat="1" applyFont="1" applyFill="1" applyBorder="1"/>
    <xf numFmtId="2" fontId="0" fillId="5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7" borderId="0" xfId="1" applyFont="1" applyFill="1"/>
    <xf numFmtId="0" fontId="5" fillId="7" borderId="0" xfId="0" applyFont="1" applyFill="1"/>
    <xf numFmtId="0" fontId="3" fillId="0" borderId="0" xfId="0" applyFont="1"/>
    <xf numFmtId="165" fontId="1" fillId="5" borderId="3" xfId="0" applyNumberFormat="1" applyFont="1" applyFill="1" applyBorder="1"/>
    <xf numFmtId="166" fontId="0" fillId="5" borderId="1" xfId="0" applyNumberFormat="1" applyFill="1" applyBorder="1"/>
    <xf numFmtId="1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4" fontId="0" fillId="5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164" fontId="0" fillId="0" borderId="0" xfId="0" applyNumberFormat="1" applyFill="1"/>
    <xf numFmtId="0" fontId="0" fillId="0" borderId="0" xfId="0" applyFill="1"/>
  </cellXfs>
  <cellStyles count="2">
    <cellStyle name="60 % - Markeringsfarve2" xfId="1" builtinId="36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workbookViewId="0">
      <selection activeCell="P17" sqref="P17"/>
    </sheetView>
  </sheetViews>
  <sheetFormatPr defaultRowHeight="15" x14ac:dyDescent="0.25"/>
  <cols>
    <col min="3" max="3" width="10.42578125" bestFit="1" customWidth="1"/>
    <col min="4" max="4" width="10.42578125" customWidth="1"/>
    <col min="5" max="5" width="9.140625" style="7"/>
    <col min="6" max="6" width="8.42578125" style="7" customWidth="1"/>
    <col min="7" max="7" width="11.42578125" style="7" customWidth="1"/>
    <col min="8" max="8" width="7.5703125" customWidth="1"/>
    <col min="9" max="9" width="19" style="7" customWidth="1"/>
    <col min="11" max="11" width="8.85546875" customWidth="1"/>
    <col min="12" max="12" width="7.85546875" customWidth="1"/>
    <col min="13" max="13" width="9.5703125" customWidth="1"/>
    <col min="15" max="15" width="4" customWidth="1"/>
    <col min="16" max="16" width="9.5703125" customWidth="1"/>
    <col min="18" max="18" width="2.140625" customWidth="1"/>
    <col min="19" max="19" width="10.5703125" customWidth="1"/>
  </cols>
  <sheetData>
    <row r="1" spans="1:19" x14ac:dyDescent="0.25">
      <c r="B1" s="9"/>
      <c r="C1" s="9"/>
      <c r="D1" s="9"/>
      <c r="E1" s="10"/>
      <c r="F1" s="10"/>
      <c r="G1" s="10"/>
      <c r="H1" s="9"/>
      <c r="I1" s="10"/>
      <c r="J1" s="9"/>
      <c r="K1" s="11" t="s">
        <v>5</v>
      </c>
      <c r="L1" s="12"/>
      <c r="P1" t="s">
        <v>12</v>
      </c>
      <c r="Q1" s="3">
        <v>37</v>
      </c>
    </row>
    <row r="2" spans="1:19" x14ac:dyDescent="0.25">
      <c r="B2" s="13"/>
      <c r="C2" s="13"/>
      <c r="D2" s="13" t="s">
        <v>23</v>
      </c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/>
      <c r="K2" s="13" t="s">
        <v>14</v>
      </c>
      <c r="L2" s="13" t="s">
        <v>13</v>
      </c>
      <c r="M2" s="13" t="s">
        <v>32</v>
      </c>
      <c r="S2" t="s">
        <v>11</v>
      </c>
    </row>
    <row r="3" spans="1:19" x14ac:dyDescent="0.25">
      <c r="A3" s="6" t="s">
        <v>6</v>
      </c>
      <c r="B3" s="18">
        <f>WEEKDAY(C3)</f>
        <v>2</v>
      </c>
      <c r="C3" s="19">
        <v>43101</v>
      </c>
      <c r="D3" s="19"/>
      <c r="E3" s="20">
        <v>0.29166666666666669</v>
      </c>
      <c r="F3" s="20">
        <v>0.64583333333333337</v>
      </c>
      <c r="G3" s="21">
        <f>IF(OR(E3="",F3=""),"",IF(F3&lt;E3,F3+1-E3,F3-E3))</f>
        <v>0.35416666666666669</v>
      </c>
      <c r="H3" s="22">
        <v>2.1527777777777781E-2</v>
      </c>
      <c r="I3" s="21">
        <f t="shared" ref="I3:I6" si="0">IF(D3="ferie",M3/24,IF(OR(E3="",F3=""),"",G3-H3))</f>
        <v>0.33263888888888893</v>
      </c>
      <c r="J3" s="5">
        <f>IFERROR(I3*24,"")</f>
        <v>7.9833333333333343</v>
      </c>
      <c r="K3" s="28"/>
      <c r="M3">
        <f>CHOOSE(WEEKDAY(C3,2),norm!B$1,norm!B$2,norm!B$3,norm!B$4,norm!B$5,norm!B$6,norm!B$7)</f>
        <v>7.4</v>
      </c>
      <c r="P3" t="s">
        <v>6</v>
      </c>
      <c r="Q3" s="3">
        <f>L9-Q1</f>
        <v>-6.2166666666666686</v>
      </c>
    </row>
    <row r="4" spans="1:19" x14ac:dyDescent="0.25">
      <c r="A4" s="6"/>
      <c r="B4" s="18">
        <f t="shared" ref="B4:B37" si="1">WEEKDAY(C4)</f>
        <v>3</v>
      </c>
      <c r="C4" s="23">
        <f>C3+1</f>
        <v>43102</v>
      </c>
      <c r="D4" s="19" t="s">
        <v>28</v>
      </c>
      <c r="E4" s="20"/>
      <c r="F4" s="20"/>
      <c r="G4" s="21" t="str">
        <f>IF(OR(E4="",F4=""),"",IF(F4&lt;E4,F4+1-E4,F4-E4))</f>
        <v/>
      </c>
      <c r="H4" s="22"/>
      <c r="I4" s="21">
        <f t="shared" si="0"/>
        <v>0.30833333333333335</v>
      </c>
      <c r="J4" s="5">
        <f>IFERROR(I4*24,"")</f>
        <v>7.4</v>
      </c>
      <c r="K4" s="28"/>
      <c r="M4">
        <f>CHOOSE(WEEKDAY(C4,2),norm!B$1,norm!B$2,norm!B$3,norm!B$4,norm!B$5,norm!B$6,norm!B$7)</f>
        <v>7.4</v>
      </c>
      <c r="P4" t="s">
        <v>7</v>
      </c>
      <c r="Q4" s="3">
        <f>L16-Q1</f>
        <v>-8.0166666666666657</v>
      </c>
      <c r="S4" s="3">
        <f>SUM(Q3:Q7)</f>
        <v>-38.283333333333331</v>
      </c>
    </row>
    <row r="5" spans="1:19" x14ac:dyDescent="0.25">
      <c r="A5" s="6"/>
      <c r="B5" s="18">
        <f t="shared" si="1"/>
        <v>4</v>
      </c>
      <c r="C5" s="23">
        <f t="shared" ref="C5:C37" si="2">C4+1</f>
        <v>43103</v>
      </c>
      <c r="D5" s="19" t="s">
        <v>26</v>
      </c>
      <c r="E5" s="20"/>
      <c r="F5" s="20"/>
      <c r="G5" s="21" t="str">
        <f>IF(OR(E5="",F5=""),"",IF(F5&lt;E5,F5+1-E5,F5-E5))</f>
        <v/>
      </c>
      <c r="H5" s="22"/>
      <c r="I5" s="21" t="str">
        <f t="shared" si="0"/>
        <v/>
      </c>
      <c r="J5" s="5" t="str">
        <f>IFERROR(I5*24,"")</f>
        <v/>
      </c>
      <c r="K5" s="28"/>
      <c r="M5">
        <f>CHOOSE(WEEKDAY(C5,2),norm!B$1,norm!B$2,norm!B$3,norm!B$4,norm!B$5,norm!B$6,norm!B$7)</f>
        <v>7.4</v>
      </c>
      <c r="P5" t="s">
        <v>8</v>
      </c>
      <c r="Q5" s="3">
        <f>L23-Q1</f>
        <v>-8.0166666666666657</v>
      </c>
    </row>
    <row r="6" spans="1:19" x14ac:dyDescent="0.25">
      <c r="A6" s="6"/>
      <c r="B6" s="18">
        <f t="shared" si="1"/>
        <v>5</v>
      </c>
      <c r="C6" s="23">
        <f t="shared" si="2"/>
        <v>43104</v>
      </c>
      <c r="D6" s="19"/>
      <c r="E6" s="20">
        <v>0.29166666666666669</v>
      </c>
      <c r="F6" s="20">
        <v>0.625</v>
      </c>
      <c r="G6" s="21">
        <f>IF(OR(E6="",F6=""),"",IF(F6&lt;E6,F6+1-E6,F6-E6))</f>
        <v>0.33333333333333331</v>
      </c>
      <c r="H6" s="22"/>
      <c r="I6" s="21">
        <f t="shared" si="0"/>
        <v>0.33333333333333331</v>
      </c>
      <c r="J6" s="5">
        <f>IFERROR(I6*24,"")</f>
        <v>8</v>
      </c>
      <c r="K6" s="28"/>
      <c r="M6">
        <f>CHOOSE(WEEKDAY(C6,2),norm!B$1,norm!B$2,norm!B$3,norm!B$4,norm!B$5,norm!B$6,norm!B$7)</f>
        <v>7.4</v>
      </c>
      <c r="P6" t="s">
        <v>9</v>
      </c>
      <c r="Q6" s="3">
        <f>L30-Q1</f>
        <v>-8.0166666666666657</v>
      </c>
    </row>
    <row r="7" spans="1:19" x14ac:dyDescent="0.25">
      <c r="A7" s="6"/>
      <c r="B7" s="18">
        <f t="shared" si="1"/>
        <v>6</v>
      </c>
      <c r="C7" s="23">
        <f t="shared" si="2"/>
        <v>43105</v>
      </c>
      <c r="D7" s="19" t="s">
        <v>28</v>
      </c>
      <c r="E7" s="20"/>
      <c r="F7" s="20"/>
      <c r="G7" s="21" t="str">
        <f>IF(OR(E7="",F7=""),"",IF(F7&lt;E7,F7+1-E7,F7-E7))</f>
        <v/>
      </c>
      <c r="H7" s="22"/>
      <c r="I7" s="21">
        <f>IF(D7="ferie",M7/24,IF(OR(E7="",F7=""),"",G7-H7))</f>
        <v>0.30833333333333335</v>
      </c>
      <c r="J7" s="5">
        <f>IFERROR(I7*24,"")</f>
        <v>7.4</v>
      </c>
      <c r="K7" s="28"/>
      <c r="M7">
        <f>CHOOSE(WEEKDAY(C7,2),norm!B$1,norm!B$2,norm!B$3,norm!B$4,norm!B$5,norm!B$6,norm!B$7)</f>
        <v>7.4</v>
      </c>
      <c r="P7" t="s">
        <v>10</v>
      </c>
      <c r="Q7" s="3">
        <f>L37-Q1</f>
        <v>-8.0166666666666657</v>
      </c>
    </row>
    <row r="8" spans="1:19" x14ac:dyDescent="0.25">
      <c r="A8" s="6"/>
      <c r="B8" s="18">
        <f t="shared" si="1"/>
        <v>7</v>
      </c>
      <c r="C8" s="23">
        <f t="shared" si="2"/>
        <v>43106</v>
      </c>
      <c r="D8" s="19"/>
      <c r="E8" s="24"/>
      <c r="F8" s="24"/>
      <c r="G8" s="25"/>
      <c r="H8" s="26"/>
      <c r="I8" s="21" t="str">
        <f t="shared" ref="I8:I9" si="3">IF(D8="ferie",M8/24,IF(OR(E8="",F8=""),"",G8-H8))</f>
        <v/>
      </c>
      <c r="J8" s="27"/>
      <c r="K8" s="29"/>
      <c r="M8">
        <f>CHOOSE(WEEKDAY(C8,2),norm!B$1,norm!B$2,norm!B$3,norm!B$4,norm!B$5,norm!B$6,norm!B$7)</f>
        <v>0</v>
      </c>
    </row>
    <row r="9" spans="1:19" x14ac:dyDescent="0.25">
      <c r="A9" s="6"/>
      <c r="B9" s="18">
        <f t="shared" si="1"/>
        <v>1</v>
      </c>
      <c r="C9" s="23">
        <f t="shared" si="2"/>
        <v>43107</v>
      </c>
      <c r="D9" s="19"/>
      <c r="E9" s="24"/>
      <c r="F9" s="24"/>
      <c r="G9" s="25"/>
      <c r="H9" s="26"/>
      <c r="I9" s="21" t="str">
        <f t="shared" si="3"/>
        <v/>
      </c>
      <c r="J9" s="27"/>
      <c r="K9" s="17">
        <f>SUM(I3:I7)</f>
        <v>1.2826388888888889</v>
      </c>
      <c r="L9" s="5">
        <f>K9*24</f>
        <v>30.783333333333331</v>
      </c>
      <c r="M9">
        <f>CHOOSE(WEEKDAY(C9,2),norm!B$1,norm!B$2,norm!B$3,norm!B$4,norm!B$5,norm!B$6,norm!B$7)</f>
        <v>0</v>
      </c>
    </row>
    <row r="10" spans="1:19" x14ac:dyDescent="0.25">
      <c r="A10" s="6" t="s">
        <v>7</v>
      </c>
      <c r="B10" s="18">
        <f t="shared" si="1"/>
        <v>2</v>
      </c>
      <c r="C10" s="23">
        <f t="shared" si="2"/>
        <v>43108</v>
      </c>
      <c r="D10" s="19"/>
      <c r="E10" s="20">
        <v>0.29166666666666669</v>
      </c>
      <c r="F10" s="20">
        <v>0.64583333333333337</v>
      </c>
      <c r="G10" s="21">
        <f>IF(OR(E10="",F10=""),"",IF(F10&lt;E10,F10+1-E10,F10-E10))</f>
        <v>0.35416666666666669</v>
      </c>
      <c r="H10" s="22">
        <v>2.1527777777777781E-2</v>
      </c>
      <c r="I10" s="21">
        <f>IF(OR(E10="",F10=""),"",G10-H10)</f>
        <v>0.33263888888888893</v>
      </c>
      <c r="J10" s="5">
        <f>IFERROR(I10*24,"")</f>
        <v>7.9833333333333343</v>
      </c>
      <c r="K10" s="28"/>
      <c r="M10">
        <f>CHOOSE(WEEKDAY(C10,2),norm!B$1,norm!B$2,norm!B$3,norm!B$4,norm!B$5,norm!B$6,norm!B$7)</f>
        <v>7.4</v>
      </c>
    </row>
    <row r="11" spans="1:19" x14ac:dyDescent="0.25">
      <c r="A11" s="6"/>
      <c r="B11" s="18">
        <f t="shared" si="1"/>
        <v>3</v>
      </c>
      <c r="C11" s="23">
        <f t="shared" si="2"/>
        <v>43109</v>
      </c>
      <c r="D11" s="19"/>
      <c r="E11" s="20">
        <v>0.83333333333333337</v>
      </c>
      <c r="F11" s="20">
        <v>4.1666666666666664E-2</v>
      </c>
      <c r="G11" s="21">
        <f>IF(OR(E11="",F11=""),"",IF(F11&lt;E11,F11+1-E11,F11-E11))</f>
        <v>0.20833333333333337</v>
      </c>
      <c r="H11" s="22"/>
      <c r="I11" s="21">
        <f>IF(OR(E11="",F11=""),"",G11-H11)</f>
        <v>0.20833333333333337</v>
      </c>
      <c r="J11" s="5">
        <f>IFERROR(I11*24,"")</f>
        <v>5.0000000000000009</v>
      </c>
      <c r="K11" s="28"/>
      <c r="M11">
        <f>CHOOSE(WEEKDAY(C11,2),norm!B$1,norm!B$2,norm!B$3,norm!B$4,norm!B$5,norm!B$6,norm!B$7)</f>
        <v>7.4</v>
      </c>
    </row>
    <row r="12" spans="1:19" x14ac:dyDescent="0.25">
      <c r="A12" s="6"/>
      <c r="B12" s="18">
        <f t="shared" si="1"/>
        <v>4</v>
      </c>
      <c r="C12" s="23">
        <f t="shared" si="2"/>
        <v>43110</v>
      </c>
      <c r="D12" s="19"/>
      <c r="E12" s="20">
        <v>0.29166666666666669</v>
      </c>
      <c r="F12" s="20">
        <v>0.95833333333333337</v>
      </c>
      <c r="G12" s="21">
        <f>IF(OR(E12="",F12=""),"",IF(F12&lt;E12,F12+1-E12,F12-E12))</f>
        <v>0.66666666666666674</v>
      </c>
      <c r="H12" s="22"/>
      <c r="I12" s="21">
        <f>IF(OR(E12="",F12=""),"",G12-H12)</f>
        <v>0.66666666666666674</v>
      </c>
      <c r="J12" s="5">
        <f>IFERROR(I12*24,"")</f>
        <v>16</v>
      </c>
      <c r="K12" s="28"/>
      <c r="M12">
        <f>CHOOSE(WEEKDAY(C12,2),norm!B$1,norm!B$2,norm!B$3,norm!B$4,norm!B$5,norm!B$6,norm!B$7)</f>
        <v>7.4</v>
      </c>
    </row>
    <row r="13" spans="1:19" x14ac:dyDescent="0.25">
      <c r="A13" s="6"/>
      <c r="B13" s="18">
        <f t="shared" si="1"/>
        <v>5</v>
      </c>
      <c r="C13" s="23">
        <f t="shared" si="2"/>
        <v>43111</v>
      </c>
      <c r="D13" s="19"/>
      <c r="E13" s="20"/>
      <c r="F13" s="20"/>
      <c r="G13" s="21" t="str">
        <f>IF(OR(E13="",F13=""),"",IF(F13&lt;E13,F13+1-E13,F13-E13))</f>
        <v/>
      </c>
      <c r="H13" s="22"/>
      <c r="I13" s="21" t="str">
        <f t="shared" ref="I13:I16" si="4">IF(OR(E13="",F13=""),"",G13-H13)</f>
        <v/>
      </c>
      <c r="J13" s="5" t="str">
        <f>IFERROR(I13*24,"")</f>
        <v/>
      </c>
      <c r="K13" s="28"/>
      <c r="M13">
        <f>CHOOSE(WEEKDAY(C13,2),norm!B$1,norm!B$2,norm!B$3,norm!B$4,norm!B$5,norm!B$6,norm!B$7)</f>
        <v>7.4</v>
      </c>
    </row>
    <row r="14" spans="1:19" x14ac:dyDescent="0.25">
      <c r="A14" s="6"/>
      <c r="B14" s="18">
        <f t="shared" si="1"/>
        <v>6</v>
      </c>
      <c r="C14" s="23">
        <f t="shared" si="2"/>
        <v>43112</v>
      </c>
      <c r="D14" s="19"/>
      <c r="E14" s="20"/>
      <c r="F14" s="20"/>
      <c r="G14" s="21" t="str">
        <f>IF(OR(E14="",F14=""),"",IF(F14&lt;E14,F14+1-E14,F14-E14))</f>
        <v/>
      </c>
      <c r="H14" s="22"/>
      <c r="I14" s="21" t="str">
        <f t="shared" si="4"/>
        <v/>
      </c>
      <c r="J14" s="5" t="str">
        <f>IFERROR(I14*24,"")</f>
        <v/>
      </c>
      <c r="K14" s="28"/>
      <c r="M14">
        <f>CHOOSE(WEEKDAY(C14,2),norm!B$1,norm!B$2,norm!B$3,norm!B$4,norm!B$5,norm!B$6,norm!B$7)</f>
        <v>7.4</v>
      </c>
    </row>
    <row r="15" spans="1:19" x14ac:dyDescent="0.25">
      <c r="A15" s="6"/>
      <c r="B15" s="18">
        <f t="shared" si="1"/>
        <v>7</v>
      </c>
      <c r="C15" s="23">
        <f t="shared" si="2"/>
        <v>43113</v>
      </c>
      <c r="D15" s="19"/>
      <c r="E15" s="24"/>
      <c r="F15" s="24"/>
      <c r="G15" s="25"/>
      <c r="H15" s="26"/>
      <c r="I15" s="21" t="str">
        <f t="shared" si="4"/>
        <v/>
      </c>
      <c r="J15" s="5" t="str">
        <f t="shared" ref="J15:J16" si="5">IFERROR(I15*24,"")</f>
        <v/>
      </c>
      <c r="K15" s="29"/>
      <c r="M15">
        <f>CHOOSE(WEEKDAY(C15,2),norm!B$1,norm!B$2,norm!B$3,norm!B$4,norm!B$5,norm!B$6,norm!B$7)</f>
        <v>0</v>
      </c>
    </row>
    <row r="16" spans="1:19" x14ac:dyDescent="0.25">
      <c r="A16" s="6"/>
      <c r="B16" s="18">
        <f t="shared" si="1"/>
        <v>1</v>
      </c>
      <c r="C16" s="23">
        <f t="shared" si="2"/>
        <v>43114</v>
      </c>
      <c r="D16" s="19"/>
      <c r="E16" s="24"/>
      <c r="F16" s="24"/>
      <c r="G16" s="25"/>
      <c r="H16" s="26"/>
      <c r="I16" s="21" t="str">
        <f t="shared" si="4"/>
        <v/>
      </c>
      <c r="J16" s="5" t="str">
        <f t="shared" si="5"/>
        <v/>
      </c>
      <c r="K16" s="17">
        <f>SUM(I10:I14)</f>
        <v>1.2076388888888889</v>
      </c>
      <c r="L16" s="5">
        <f>K16*24</f>
        <v>28.983333333333334</v>
      </c>
      <c r="M16">
        <f>CHOOSE(WEEKDAY(C16,2),norm!B$1,norm!B$2,norm!B$3,norm!B$4,norm!B$5,norm!B$6,norm!B$7)</f>
        <v>0</v>
      </c>
    </row>
    <row r="17" spans="1:13" x14ac:dyDescent="0.25">
      <c r="A17" s="6" t="s">
        <v>8</v>
      </c>
      <c r="B17" s="18">
        <f t="shared" si="1"/>
        <v>2</v>
      </c>
      <c r="C17" s="23">
        <f t="shared" si="2"/>
        <v>43115</v>
      </c>
      <c r="D17" s="19"/>
      <c r="E17" s="20">
        <v>0.29166666666666669</v>
      </c>
      <c r="F17" s="20">
        <v>0.64583333333333337</v>
      </c>
      <c r="G17" s="21">
        <f>IF(OR(E17="",F17=""),"",IF(F17&lt;E17,F17+1-E17,F17-E17))</f>
        <v>0.35416666666666669</v>
      </c>
      <c r="H17" s="22">
        <v>2.1527777777777781E-2</v>
      </c>
      <c r="I17" s="21">
        <f>IF(OR(E17="",F17=""),"",G17-H17)</f>
        <v>0.33263888888888893</v>
      </c>
      <c r="J17" s="5">
        <f>IFERROR(I17*24,"")</f>
        <v>7.9833333333333343</v>
      </c>
      <c r="K17" s="28"/>
      <c r="M17">
        <f>CHOOSE(WEEKDAY(C17,2),norm!B$1,norm!B$2,norm!B$3,norm!B$4,norm!B$5,norm!B$6,norm!B$7)</f>
        <v>7.4</v>
      </c>
    </row>
    <row r="18" spans="1:13" x14ac:dyDescent="0.25">
      <c r="A18" s="6"/>
      <c r="B18" s="18">
        <f t="shared" si="1"/>
        <v>3</v>
      </c>
      <c r="C18" s="23">
        <f t="shared" si="2"/>
        <v>43116</v>
      </c>
      <c r="D18" s="19"/>
      <c r="E18" s="20">
        <v>0.83333333333333337</v>
      </c>
      <c r="F18" s="20">
        <v>4.1666666666666664E-2</v>
      </c>
      <c r="G18" s="21">
        <f>IF(OR(E18="",F18=""),"",IF(F18&lt;E18,F18+1-E18,F18-E18))</f>
        <v>0.20833333333333337</v>
      </c>
      <c r="H18" s="22"/>
      <c r="I18" s="21">
        <f>IF(OR(E18="",F18=""),"",G18-H18)</f>
        <v>0.20833333333333337</v>
      </c>
      <c r="J18" s="5">
        <f>IFERROR(I18*24,"")</f>
        <v>5.0000000000000009</v>
      </c>
      <c r="K18" s="28"/>
      <c r="M18">
        <f>CHOOSE(WEEKDAY(C18,2),norm!B$1,norm!B$2,norm!B$3,norm!B$4,norm!B$5,norm!B$6,norm!B$7)</f>
        <v>7.4</v>
      </c>
    </row>
    <row r="19" spans="1:13" x14ac:dyDescent="0.25">
      <c r="A19" s="6"/>
      <c r="B19" s="18">
        <f t="shared" si="1"/>
        <v>4</v>
      </c>
      <c r="C19" s="23">
        <f t="shared" si="2"/>
        <v>43117</v>
      </c>
      <c r="D19" s="19"/>
      <c r="E19" s="20">
        <v>0.29166666666666669</v>
      </c>
      <c r="F19" s="20">
        <v>0.95833333333333337</v>
      </c>
      <c r="G19" s="21">
        <f>IF(OR(E19="",F19=""),"",IF(F19&lt;E19,F19+1-E19,F19-E19))</f>
        <v>0.66666666666666674</v>
      </c>
      <c r="H19" s="22"/>
      <c r="I19" s="21">
        <f>IF(OR(E19="",F19=""),"",G19-H19)</f>
        <v>0.66666666666666674</v>
      </c>
      <c r="J19" s="5">
        <f>IFERROR(I19*24,"")</f>
        <v>16</v>
      </c>
      <c r="K19" s="28"/>
      <c r="M19">
        <f>CHOOSE(WEEKDAY(C19,2),norm!B$1,norm!B$2,norm!B$3,norm!B$4,norm!B$5,norm!B$6,norm!B$7)</f>
        <v>7.4</v>
      </c>
    </row>
    <row r="20" spans="1:13" x14ac:dyDescent="0.25">
      <c r="A20" s="6"/>
      <c r="B20" s="18">
        <f t="shared" si="1"/>
        <v>5</v>
      </c>
      <c r="C20" s="23">
        <f t="shared" si="2"/>
        <v>43118</v>
      </c>
      <c r="D20" s="19"/>
      <c r="E20" s="20"/>
      <c r="F20" s="20"/>
      <c r="G20" s="21" t="str">
        <f>IF(OR(E20="",F20=""),"",IF(F20&lt;E20,F20+1-E20,F20-E20))</f>
        <v/>
      </c>
      <c r="H20" s="22"/>
      <c r="I20" s="21" t="str">
        <f t="shared" ref="I20:I23" si="6">IF(OR(E20="",F20=""),"",G20-H20)</f>
        <v/>
      </c>
      <c r="J20" s="5" t="str">
        <f>IFERROR(I20*24,"")</f>
        <v/>
      </c>
      <c r="K20" s="28"/>
      <c r="M20">
        <f>CHOOSE(WEEKDAY(C20,2),norm!B$1,norm!B$2,norm!B$3,norm!B$4,norm!B$5,norm!B$6,norm!B$7)</f>
        <v>7.4</v>
      </c>
    </row>
    <row r="21" spans="1:13" x14ac:dyDescent="0.25">
      <c r="A21" s="6"/>
      <c r="B21" s="18">
        <f t="shared" si="1"/>
        <v>6</v>
      </c>
      <c r="C21" s="23">
        <f t="shared" si="2"/>
        <v>43119</v>
      </c>
      <c r="D21" s="19"/>
      <c r="E21" s="20"/>
      <c r="F21" s="20"/>
      <c r="G21" s="21" t="str">
        <f>IF(OR(E21="",F21=""),"",IF(F21&lt;E21,F21+1-E21,F21-E21))</f>
        <v/>
      </c>
      <c r="H21" s="22"/>
      <c r="I21" s="21" t="str">
        <f t="shared" si="6"/>
        <v/>
      </c>
      <c r="J21" s="5" t="str">
        <f>IFERROR(I21*24,"")</f>
        <v/>
      </c>
      <c r="K21" s="28"/>
      <c r="M21">
        <f>CHOOSE(WEEKDAY(C21,2),norm!B$1,norm!B$2,norm!B$3,norm!B$4,norm!B$5,norm!B$6,norm!B$7)</f>
        <v>7.4</v>
      </c>
    </row>
    <row r="22" spans="1:13" x14ac:dyDescent="0.25">
      <c r="A22" s="6"/>
      <c r="B22" s="18">
        <f t="shared" si="1"/>
        <v>7</v>
      </c>
      <c r="C22" s="23">
        <f t="shared" si="2"/>
        <v>43120</v>
      </c>
      <c r="D22" s="19"/>
      <c r="E22" s="24"/>
      <c r="F22" s="24"/>
      <c r="G22" s="21" t="str">
        <f t="shared" ref="G22:G23" si="7">IF(OR(E22="",F22=""),"",IF(F22&lt;E22,F22+1-E22,F22-E22))</f>
        <v/>
      </c>
      <c r="H22" s="26"/>
      <c r="I22" s="21" t="str">
        <f t="shared" si="6"/>
        <v/>
      </c>
      <c r="J22" s="5" t="str">
        <f t="shared" ref="J22:J23" si="8">IFERROR(I22*24,"")</f>
        <v/>
      </c>
      <c r="K22" s="29"/>
      <c r="M22">
        <f>CHOOSE(WEEKDAY(C22,2),norm!B$1,norm!B$2,norm!B$3,norm!B$4,norm!B$5,norm!B$6,norm!B$7)</f>
        <v>0</v>
      </c>
    </row>
    <row r="23" spans="1:13" x14ac:dyDescent="0.25">
      <c r="A23" s="6"/>
      <c r="B23" s="18">
        <f t="shared" si="1"/>
        <v>1</v>
      </c>
      <c r="C23" s="23">
        <f t="shared" si="2"/>
        <v>43121</v>
      </c>
      <c r="D23" s="19"/>
      <c r="E23" s="24"/>
      <c r="F23" s="24"/>
      <c r="G23" s="21" t="str">
        <f t="shared" si="7"/>
        <v/>
      </c>
      <c r="H23" s="26"/>
      <c r="I23" s="21" t="str">
        <f t="shared" si="6"/>
        <v/>
      </c>
      <c r="J23" s="5" t="str">
        <f t="shared" si="8"/>
        <v/>
      </c>
      <c r="K23" s="17">
        <f>SUM(I17:I21)</f>
        <v>1.2076388888888889</v>
      </c>
      <c r="L23" s="5">
        <f>K23*24</f>
        <v>28.983333333333334</v>
      </c>
      <c r="M23">
        <f>CHOOSE(WEEKDAY(C23,2),norm!B$1,norm!B$2,norm!B$3,norm!B$4,norm!B$5,norm!B$6,norm!B$7)</f>
        <v>0</v>
      </c>
    </row>
    <row r="24" spans="1:13" x14ac:dyDescent="0.25">
      <c r="A24" s="6" t="s">
        <v>9</v>
      </c>
      <c r="B24" s="18">
        <f t="shared" si="1"/>
        <v>2</v>
      </c>
      <c r="C24" s="23">
        <f t="shared" si="2"/>
        <v>43122</v>
      </c>
      <c r="D24" s="19"/>
      <c r="E24" s="20">
        <v>0.29166666666666669</v>
      </c>
      <c r="F24" s="20">
        <v>0.64583333333333337</v>
      </c>
      <c r="G24" s="21">
        <f>IF(OR(E24="",F24=""),"",IF(F24&lt;E24,F24+1-E24,F24-E24))</f>
        <v>0.35416666666666669</v>
      </c>
      <c r="H24" s="22">
        <v>2.1527777777777781E-2</v>
      </c>
      <c r="I24" s="21">
        <f>IF(OR(E24="",F24=""),"",G24-H24)</f>
        <v>0.33263888888888893</v>
      </c>
      <c r="J24" s="5">
        <f>IFERROR(I24*24,"")</f>
        <v>7.9833333333333343</v>
      </c>
      <c r="K24" s="28"/>
      <c r="M24">
        <f>CHOOSE(WEEKDAY(C24,2),norm!B$1,norm!B$2,norm!B$3,norm!B$4,norm!B$5,norm!B$6,norm!B$7)</f>
        <v>7.4</v>
      </c>
    </row>
    <row r="25" spans="1:13" x14ac:dyDescent="0.25">
      <c r="A25" s="6"/>
      <c r="B25" s="18">
        <f t="shared" si="1"/>
        <v>3</v>
      </c>
      <c r="C25" s="23">
        <f t="shared" si="2"/>
        <v>43123</v>
      </c>
      <c r="D25" s="19"/>
      <c r="E25" s="20">
        <v>0.83333333333333337</v>
      </c>
      <c r="F25" s="20">
        <v>4.1666666666666664E-2</v>
      </c>
      <c r="G25" s="21">
        <f>IF(OR(E25="",F25=""),"",IF(F25&lt;E25,F25+1-E25,F25-E25))</f>
        <v>0.20833333333333337</v>
      </c>
      <c r="H25" s="22"/>
      <c r="I25" s="21">
        <f>IF(OR(E25="",F25=""),"",G25-H25)</f>
        <v>0.20833333333333337</v>
      </c>
      <c r="J25" s="5">
        <f>IFERROR(I25*24,"")</f>
        <v>5.0000000000000009</v>
      </c>
      <c r="K25" s="28"/>
      <c r="M25">
        <f>CHOOSE(WEEKDAY(C25,2),norm!B$1,norm!B$2,norm!B$3,norm!B$4,norm!B$5,norm!B$6,norm!B$7)</f>
        <v>7.4</v>
      </c>
    </row>
    <row r="26" spans="1:13" x14ac:dyDescent="0.25">
      <c r="A26" s="6"/>
      <c r="B26" s="18">
        <f t="shared" si="1"/>
        <v>4</v>
      </c>
      <c r="C26" s="23">
        <f t="shared" si="2"/>
        <v>43124</v>
      </c>
      <c r="D26" s="19"/>
      <c r="E26" s="20">
        <v>0.29166666666666669</v>
      </c>
      <c r="F26" s="20">
        <v>0.95833333333333337</v>
      </c>
      <c r="G26" s="21">
        <f>IF(OR(E26="",F26=""),"",IF(F26&lt;E26,F26+1-E26,F26-E26))</f>
        <v>0.66666666666666674</v>
      </c>
      <c r="H26" s="22"/>
      <c r="I26" s="21">
        <f>IF(OR(E26="",F26=""),"",G26-H26)</f>
        <v>0.66666666666666674</v>
      </c>
      <c r="J26" s="5">
        <f>IFERROR(I26*24,"")</f>
        <v>16</v>
      </c>
      <c r="K26" s="28"/>
      <c r="M26">
        <f>CHOOSE(WEEKDAY(C26,2),norm!B$1,norm!B$2,norm!B$3,norm!B$4,norm!B$5,norm!B$6,norm!B$7)</f>
        <v>7.4</v>
      </c>
    </row>
    <row r="27" spans="1:13" x14ac:dyDescent="0.25">
      <c r="A27" s="6"/>
      <c r="B27" s="18">
        <f t="shared" si="1"/>
        <v>5</v>
      </c>
      <c r="C27" s="23">
        <f t="shared" si="2"/>
        <v>43125</v>
      </c>
      <c r="D27" s="19"/>
      <c r="E27" s="20"/>
      <c r="F27" s="20"/>
      <c r="G27" s="21" t="str">
        <f>IF(OR(E27="",F27=""),"",IF(F27&lt;E27,F27+1-E27,F27-E27))</f>
        <v/>
      </c>
      <c r="H27" s="22"/>
      <c r="I27" s="21" t="str">
        <f>IF(OR(E27="",F27=""),"",G27-H27)</f>
        <v/>
      </c>
      <c r="J27" s="5" t="str">
        <f>IFERROR(I27*24,"")</f>
        <v/>
      </c>
      <c r="K27" s="28"/>
      <c r="M27">
        <f>CHOOSE(WEEKDAY(C27,2),norm!B$1,norm!B$2,norm!B$3,norm!B$4,norm!B$5,norm!B$6,norm!B$7)</f>
        <v>7.4</v>
      </c>
    </row>
    <row r="28" spans="1:13" x14ac:dyDescent="0.25">
      <c r="A28" s="6"/>
      <c r="B28" s="18">
        <f t="shared" si="1"/>
        <v>6</v>
      </c>
      <c r="C28" s="23">
        <f t="shared" si="2"/>
        <v>43126</v>
      </c>
      <c r="D28" s="19"/>
      <c r="E28" s="20"/>
      <c r="F28" s="20"/>
      <c r="G28" s="21" t="str">
        <f>IF(OR(E28="",F28=""),"",IF(F28&lt;E28,F28+1-E28,F28-E28))</f>
        <v/>
      </c>
      <c r="H28" s="22"/>
      <c r="I28" s="21" t="str">
        <f>IF(OR(E28="",F28=""),"",G28-H28)</f>
        <v/>
      </c>
      <c r="J28" s="5" t="str">
        <f>IFERROR(I28*24,"")</f>
        <v/>
      </c>
      <c r="K28" s="28"/>
      <c r="M28">
        <f>CHOOSE(WEEKDAY(C28,2),norm!B$1,norm!B$2,norm!B$3,norm!B$4,norm!B$5,norm!B$6,norm!B$7)</f>
        <v>7.4</v>
      </c>
    </row>
    <row r="29" spans="1:13" x14ac:dyDescent="0.25">
      <c r="A29" s="6"/>
      <c r="B29" s="18">
        <f t="shared" si="1"/>
        <v>7</v>
      </c>
      <c r="C29" s="23">
        <f t="shared" si="2"/>
        <v>43127</v>
      </c>
      <c r="D29" s="19"/>
      <c r="E29" s="24"/>
      <c r="F29" s="24"/>
      <c r="G29" s="21" t="str">
        <f t="shared" ref="G29:G30" si="9">IF(OR(E29="",F29=""),"",IF(F29&lt;E29,F29+1-E29,F29-E29))</f>
        <v/>
      </c>
      <c r="H29" s="26"/>
      <c r="I29" s="21" t="str">
        <f t="shared" ref="I29:I30" si="10">IF(OR(E29="",F29=""),"",G29-H29)</f>
        <v/>
      </c>
      <c r="J29" s="5" t="str">
        <f t="shared" ref="J29:J30" si="11">IFERROR(I29*24,"")</f>
        <v/>
      </c>
      <c r="K29" s="29"/>
      <c r="M29">
        <f>CHOOSE(WEEKDAY(C29,2),norm!B$1,norm!B$2,norm!B$3,norm!B$4,norm!B$5,norm!B$6,norm!B$7)</f>
        <v>0</v>
      </c>
    </row>
    <row r="30" spans="1:13" x14ac:dyDescent="0.25">
      <c r="A30" s="6"/>
      <c r="B30" s="18">
        <f t="shared" si="1"/>
        <v>1</v>
      </c>
      <c r="C30" s="23">
        <f t="shared" si="2"/>
        <v>43128</v>
      </c>
      <c r="D30" s="19"/>
      <c r="E30" s="24"/>
      <c r="F30" s="24"/>
      <c r="G30" s="21" t="str">
        <f t="shared" si="9"/>
        <v/>
      </c>
      <c r="H30" s="26"/>
      <c r="I30" s="21" t="str">
        <f t="shared" si="10"/>
        <v/>
      </c>
      <c r="J30" s="5" t="str">
        <f t="shared" si="11"/>
        <v/>
      </c>
      <c r="K30" s="17">
        <f>SUM(I24:I28)</f>
        <v>1.2076388888888889</v>
      </c>
      <c r="L30" s="5">
        <f>K30*24</f>
        <v>28.983333333333334</v>
      </c>
      <c r="M30">
        <f>CHOOSE(WEEKDAY(C30,2),norm!B$1,norm!B$2,norm!B$3,norm!B$4,norm!B$5,norm!B$6,norm!B$7)</f>
        <v>0</v>
      </c>
    </row>
    <row r="31" spans="1:13" x14ac:dyDescent="0.25">
      <c r="A31" s="6" t="s">
        <v>10</v>
      </c>
      <c r="B31" s="18">
        <f t="shared" si="1"/>
        <v>2</v>
      </c>
      <c r="C31" s="23">
        <f t="shared" si="2"/>
        <v>43129</v>
      </c>
      <c r="D31" s="19"/>
      <c r="E31" s="20">
        <v>0.29166666666666669</v>
      </c>
      <c r="F31" s="20">
        <v>0.64583333333333337</v>
      </c>
      <c r="G31" s="21">
        <f>IF(OR(E31="",F31=""),"",IF(F31&lt;E31,F31+1-E31,F31-E31))</f>
        <v>0.35416666666666669</v>
      </c>
      <c r="H31" s="22">
        <v>2.1527777777777781E-2</v>
      </c>
      <c r="I31" s="21">
        <f>IF(OR(E31="",F31=""),"",G31-H31)</f>
        <v>0.33263888888888893</v>
      </c>
      <c r="J31" s="5">
        <f>IFERROR(I31*24,"")</f>
        <v>7.9833333333333343</v>
      </c>
      <c r="K31" s="28"/>
      <c r="M31">
        <f>CHOOSE(WEEKDAY(C31,2),norm!B$1,norm!B$2,norm!B$3,norm!B$4,norm!B$5,norm!B$6,norm!B$7)</f>
        <v>7.4</v>
      </c>
    </row>
    <row r="32" spans="1:13" x14ac:dyDescent="0.25">
      <c r="A32" s="6"/>
      <c r="B32" s="18">
        <f t="shared" si="1"/>
        <v>3</v>
      </c>
      <c r="C32" s="23">
        <f t="shared" si="2"/>
        <v>43130</v>
      </c>
      <c r="D32" s="19"/>
      <c r="E32" s="20">
        <v>0.83333333333333337</v>
      </c>
      <c r="F32" s="20">
        <v>4.1666666666666664E-2</v>
      </c>
      <c r="G32" s="21">
        <f>IF(OR(E32="",F32=""),"",IF(F32&lt;E32,F32+1-E32,F32-E32))</f>
        <v>0.20833333333333337</v>
      </c>
      <c r="H32" s="22"/>
      <c r="I32" s="21">
        <f>IF(OR(E32="",F32=""),"",G32-H32)</f>
        <v>0.20833333333333337</v>
      </c>
      <c r="J32" s="5">
        <f>IFERROR(I32*24,"")</f>
        <v>5.0000000000000009</v>
      </c>
      <c r="K32" s="28"/>
      <c r="M32">
        <f>CHOOSE(WEEKDAY(C32,2),norm!B$1,norm!B$2,norm!B$3,norm!B$4,norm!B$5,norm!B$6,norm!B$7)</f>
        <v>7.4</v>
      </c>
    </row>
    <row r="33" spans="1:13" x14ac:dyDescent="0.25">
      <c r="A33" s="6"/>
      <c r="B33" s="18">
        <f t="shared" si="1"/>
        <v>4</v>
      </c>
      <c r="C33" s="23">
        <f t="shared" si="2"/>
        <v>43131</v>
      </c>
      <c r="D33" s="19"/>
      <c r="E33" s="20">
        <v>0.29166666666666669</v>
      </c>
      <c r="F33" s="20">
        <v>0.95833333333333337</v>
      </c>
      <c r="G33" s="21">
        <f>IF(OR(E33="",F33=""),"",IF(F33&lt;E33,F33+1-E33,F33-E33))</f>
        <v>0.66666666666666674</v>
      </c>
      <c r="H33" s="22"/>
      <c r="I33" s="21">
        <f>IF(OR(E33="",F33=""),"",G33-H33)</f>
        <v>0.66666666666666674</v>
      </c>
      <c r="J33" s="5">
        <f>IFERROR(I33*24,"")</f>
        <v>16</v>
      </c>
      <c r="K33" s="28"/>
      <c r="M33">
        <f>CHOOSE(WEEKDAY(C33,2),norm!B$1,norm!B$2,norm!B$3,norm!B$4,norm!B$5,norm!B$6,norm!B$7)</f>
        <v>7.4</v>
      </c>
    </row>
    <row r="34" spans="1:13" x14ac:dyDescent="0.25">
      <c r="A34" s="6"/>
      <c r="B34" s="18">
        <f t="shared" si="1"/>
        <v>5</v>
      </c>
      <c r="C34" s="23">
        <f t="shared" si="2"/>
        <v>43132</v>
      </c>
      <c r="D34" s="19"/>
      <c r="E34" s="20"/>
      <c r="F34" s="20"/>
      <c r="G34" s="21" t="str">
        <f>IF(OR(E34="",F34=""),"",IF(F34&lt;E34,F34+1-E34,F34-E34))</f>
        <v/>
      </c>
      <c r="H34" s="22"/>
      <c r="I34" s="21" t="str">
        <f t="shared" ref="I34:I37" si="12">IF(OR(E34="",F34=""),"",G34-H34)</f>
        <v/>
      </c>
      <c r="J34" s="5" t="str">
        <f>IFERROR(I34*24,"")</f>
        <v/>
      </c>
      <c r="K34" s="28"/>
      <c r="M34">
        <f>CHOOSE(WEEKDAY(C34,2),norm!B$1,norm!B$2,norm!B$3,norm!B$4,norm!B$5,norm!B$6,norm!B$7)</f>
        <v>7.4</v>
      </c>
    </row>
    <row r="35" spans="1:13" x14ac:dyDescent="0.25">
      <c r="A35" s="6"/>
      <c r="B35" s="18">
        <f t="shared" si="1"/>
        <v>6</v>
      </c>
      <c r="C35" s="23">
        <f t="shared" si="2"/>
        <v>43133</v>
      </c>
      <c r="D35" s="19"/>
      <c r="E35" s="20"/>
      <c r="F35" s="20"/>
      <c r="G35" s="21" t="str">
        <f>IF(OR(E35="",F35=""),"",IF(F35&lt;E35,F35+1-E35,F35-E35))</f>
        <v/>
      </c>
      <c r="H35" s="22"/>
      <c r="I35" s="21" t="str">
        <f t="shared" si="12"/>
        <v/>
      </c>
      <c r="J35" s="5" t="str">
        <f>IFERROR(I35*24,"")</f>
        <v/>
      </c>
      <c r="K35" s="28"/>
      <c r="M35">
        <f>CHOOSE(WEEKDAY(C35,2),norm!B$1,norm!B$2,norm!B$3,norm!B$4,norm!B$5,norm!B$6,norm!B$7)</f>
        <v>7.4</v>
      </c>
    </row>
    <row r="36" spans="1:13" x14ac:dyDescent="0.25">
      <c r="A36" s="6"/>
      <c r="B36" s="18">
        <f t="shared" si="1"/>
        <v>7</v>
      </c>
      <c r="C36" s="23">
        <f t="shared" si="2"/>
        <v>43134</v>
      </c>
      <c r="D36" s="19"/>
      <c r="E36" s="24"/>
      <c r="F36" s="24"/>
      <c r="G36" s="25"/>
      <c r="H36" s="26"/>
      <c r="I36" s="21" t="str">
        <f t="shared" si="12"/>
        <v/>
      </c>
      <c r="J36" s="27"/>
      <c r="K36" s="29"/>
      <c r="M36">
        <f>CHOOSE(WEEKDAY(C36,2),norm!B$1,norm!B$2,norm!B$3,norm!B$4,norm!B$5,norm!B$6,norm!B$7)</f>
        <v>0</v>
      </c>
    </row>
    <row r="37" spans="1:13" x14ac:dyDescent="0.25">
      <c r="A37" s="6"/>
      <c r="B37" s="18">
        <f t="shared" si="1"/>
        <v>1</v>
      </c>
      <c r="C37" s="23">
        <f t="shared" si="2"/>
        <v>43135</v>
      </c>
      <c r="D37" s="19"/>
      <c r="E37" s="24"/>
      <c r="F37" s="24"/>
      <c r="G37" s="25"/>
      <c r="H37" s="26"/>
      <c r="I37" s="21" t="str">
        <f t="shared" si="12"/>
        <v/>
      </c>
      <c r="J37" s="27"/>
      <c r="K37" s="4">
        <f>SUM(I31:I35)</f>
        <v>1.2076388888888889</v>
      </c>
      <c r="L37" s="5">
        <f>K37*24</f>
        <v>28.983333333333334</v>
      </c>
      <c r="M37">
        <f>CHOOSE(WEEKDAY(C37,2),norm!B$1,norm!B$2,norm!B$3,norm!B$4,norm!B$5,norm!B$6,norm!B$7)</f>
        <v>0</v>
      </c>
    </row>
    <row r="38" spans="1:13" x14ac:dyDescent="0.25">
      <c r="K38" s="2"/>
    </row>
    <row r="47" spans="1:13" x14ac:dyDescent="0.25">
      <c r="B47" s="1"/>
      <c r="C47" s="1"/>
      <c r="D47" s="1"/>
      <c r="E47" s="1" t="s">
        <v>0</v>
      </c>
      <c r="F47" s="1" t="s">
        <v>1</v>
      </c>
      <c r="G47" s="1" t="s">
        <v>2</v>
      </c>
      <c r="H47" s="1" t="s">
        <v>3</v>
      </c>
      <c r="I47" s="1" t="s">
        <v>4</v>
      </c>
      <c r="K47" s="1"/>
    </row>
  </sheetData>
  <mergeCells count="6">
    <mergeCell ref="K1:L1"/>
    <mergeCell ref="A3:A9"/>
    <mergeCell ref="A10:A16"/>
    <mergeCell ref="A17:A23"/>
    <mergeCell ref="A24:A30"/>
    <mergeCell ref="A31:A3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'Ark1'!$B$3:$B$7</xm:f>
          </x14:formula1>
          <xm:sqref>D3:D37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B7"/>
  <sheetViews>
    <sheetView workbookViewId="0">
      <selection activeCell="C11" sqref="C11"/>
    </sheetView>
  </sheetViews>
  <sheetFormatPr defaultRowHeight="15" x14ac:dyDescent="0.25"/>
  <cols>
    <col min="1" max="1" width="17.5703125" customWidth="1"/>
    <col min="2" max="2" width="13.5703125" customWidth="1"/>
  </cols>
  <sheetData>
    <row r="2" spans="1:2" x14ac:dyDescent="0.25">
      <c r="A2" s="14" t="s">
        <v>24</v>
      </c>
    </row>
    <row r="3" spans="1:2" x14ac:dyDescent="0.25">
      <c r="A3" s="14"/>
    </row>
    <row r="4" spans="1:2" x14ac:dyDescent="0.25">
      <c r="A4" s="15" t="s">
        <v>25</v>
      </c>
      <c r="B4" t="s">
        <v>26</v>
      </c>
    </row>
    <row r="5" spans="1:2" x14ac:dyDescent="0.25">
      <c r="A5" s="14" t="s">
        <v>27</v>
      </c>
      <c r="B5" t="s">
        <v>28</v>
      </c>
    </row>
    <row r="6" spans="1:2" x14ac:dyDescent="0.25">
      <c r="A6" s="14" t="s">
        <v>29</v>
      </c>
      <c r="B6" t="s">
        <v>30</v>
      </c>
    </row>
    <row r="7" spans="1:2" x14ac:dyDescent="0.25">
      <c r="A7" s="16" t="s">
        <v>31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4" sqref="A14"/>
    </sheetView>
  </sheetViews>
  <sheetFormatPr defaultRowHeight="15" x14ac:dyDescent="0.25"/>
  <cols>
    <col min="1" max="1" width="9.7109375" customWidth="1"/>
  </cols>
  <sheetData>
    <row r="1" spans="1:2" x14ac:dyDescent="0.25">
      <c r="A1" t="s">
        <v>15</v>
      </c>
      <c r="B1">
        <v>7.4</v>
      </c>
    </row>
    <row r="2" spans="1:2" x14ac:dyDescent="0.25">
      <c r="A2" t="s">
        <v>16</v>
      </c>
      <c r="B2">
        <v>7.4</v>
      </c>
    </row>
    <row r="3" spans="1:2" x14ac:dyDescent="0.25">
      <c r="A3" t="s">
        <v>17</v>
      </c>
      <c r="B3">
        <v>7.4</v>
      </c>
    </row>
    <row r="4" spans="1:2" x14ac:dyDescent="0.25">
      <c r="A4" t="s">
        <v>18</v>
      </c>
      <c r="B4">
        <v>7.4</v>
      </c>
    </row>
    <row r="5" spans="1:2" x14ac:dyDescent="0.25">
      <c r="A5" t="s">
        <v>19</v>
      </c>
      <c r="B5">
        <v>7.4</v>
      </c>
    </row>
    <row r="6" spans="1:2" x14ac:dyDescent="0.25">
      <c r="A6" t="s">
        <v>20</v>
      </c>
      <c r="B6">
        <v>0</v>
      </c>
    </row>
    <row r="7" spans="1:2" x14ac:dyDescent="0.25">
      <c r="A7" t="s">
        <v>21</v>
      </c>
      <c r="B7">
        <v>0</v>
      </c>
    </row>
    <row r="9" spans="1:2" x14ac:dyDescent="0.25">
      <c r="A9" t="s">
        <v>22</v>
      </c>
      <c r="B9" s="8">
        <v>1.5416666666666667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Januar</vt:lpstr>
      <vt:lpstr>Ark1</vt:lpstr>
      <vt:lpstr>norm</vt:lpstr>
      <vt:lpstr>bemærk1</vt:lpstr>
      <vt:lpstr>bemærkning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2014</dc:creator>
  <cp:lastModifiedBy>Bjarne Hansen</cp:lastModifiedBy>
  <dcterms:created xsi:type="dcterms:W3CDTF">2018-01-10T16:16:49Z</dcterms:created>
  <dcterms:modified xsi:type="dcterms:W3CDTF">2018-01-12T16:32:43Z</dcterms:modified>
</cp:coreProperties>
</file>