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Munch Minibusser\Arbejds Timer og Kørsels fradrag\"/>
    </mc:Choice>
  </mc:AlternateContent>
  <bookViews>
    <workbookView xWindow="0" yWindow="0" windowWidth="22725" windowHeight="11790" activeTab="2"/>
  </bookViews>
  <sheets>
    <sheet name="21-02 til 20-03-17" sheetId="1" r:id="rId1"/>
    <sheet name="Gunnars seddel" sheetId="2" r:id="rId2"/>
    <sheet name="K-fradrag 21-02-17 til 20-03-17" sheetId="3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N12" i="1"/>
  <c r="L12" i="1"/>
  <c r="J12" i="1"/>
  <c r="H12" i="1"/>
  <c r="F12" i="1"/>
  <c r="D12" i="1"/>
  <c r="B12" i="1"/>
  <c r="O11" i="1"/>
  <c r="O9" i="1"/>
  <c r="O7" i="1"/>
  <c r="M11" i="1"/>
  <c r="M9" i="1"/>
  <c r="M7" i="1"/>
  <c r="K11" i="1"/>
  <c r="K9" i="1"/>
  <c r="K7" i="1"/>
  <c r="I11" i="1"/>
  <c r="I9" i="1"/>
  <c r="I7" i="1"/>
  <c r="G11" i="1"/>
  <c r="G9" i="1"/>
  <c r="G7" i="1"/>
  <c r="E11" i="1"/>
  <c r="E9" i="1"/>
  <c r="E7" i="1"/>
  <c r="C11" i="1" l="1"/>
  <c r="C9" i="1"/>
  <c r="C7" i="1"/>
  <c r="M6" i="3" l="1"/>
  <c r="N6" i="3"/>
  <c r="L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I7" i="3"/>
  <c r="J7" i="3"/>
  <c r="K7" i="3"/>
  <c r="L7" i="3"/>
  <c r="I8" i="3"/>
  <c r="J8" i="3"/>
  <c r="K8" i="3"/>
  <c r="L8" i="3"/>
  <c r="I9" i="3"/>
  <c r="J9" i="3"/>
  <c r="K9" i="3"/>
  <c r="L9" i="3"/>
  <c r="I10" i="3"/>
  <c r="J10" i="3"/>
  <c r="K10" i="3"/>
  <c r="L10" i="3"/>
  <c r="I11" i="3"/>
  <c r="J11" i="3"/>
  <c r="K11" i="3"/>
  <c r="L11" i="3"/>
  <c r="I12" i="3"/>
  <c r="J12" i="3"/>
  <c r="K12" i="3"/>
  <c r="L12" i="3"/>
  <c r="I13" i="3"/>
  <c r="J13" i="3"/>
  <c r="K13" i="3"/>
  <c r="L13" i="3"/>
  <c r="I14" i="3"/>
  <c r="J14" i="3"/>
  <c r="K14" i="3"/>
  <c r="L14" i="3"/>
  <c r="I15" i="3"/>
  <c r="J15" i="3"/>
  <c r="K15" i="3"/>
  <c r="L15" i="3"/>
  <c r="I16" i="3"/>
  <c r="J16" i="3"/>
  <c r="K16" i="3"/>
  <c r="L16" i="3"/>
  <c r="I17" i="3"/>
  <c r="J17" i="3"/>
  <c r="K17" i="3"/>
  <c r="L17" i="3"/>
  <c r="I18" i="3"/>
  <c r="J18" i="3"/>
  <c r="K18" i="3"/>
  <c r="L18" i="3"/>
  <c r="I19" i="3"/>
  <c r="J19" i="3"/>
  <c r="K19" i="3"/>
  <c r="L19" i="3"/>
  <c r="I20" i="3"/>
  <c r="J20" i="3"/>
  <c r="K20" i="3"/>
  <c r="L20" i="3"/>
  <c r="I21" i="3"/>
  <c r="J21" i="3"/>
  <c r="K21" i="3"/>
  <c r="L21" i="3"/>
  <c r="I22" i="3"/>
  <c r="J22" i="3"/>
  <c r="K22" i="3"/>
  <c r="L22" i="3"/>
  <c r="I23" i="3"/>
  <c r="J23" i="3"/>
  <c r="K23" i="3"/>
  <c r="L23" i="3"/>
  <c r="I24" i="3"/>
  <c r="J24" i="3"/>
  <c r="K24" i="3"/>
  <c r="L24" i="3"/>
  <c r="I25" i="3"/>
  <c r="J25" i="3"/>
  <c r="K25" i="3"/>
  <c r="L25" i="3"/>
  <c r="I26" i="3"/>
  <c r="J26" i="3"/>
  <c r="K26" i="3"/>
  <c r="L26" i="3"/>
  <c r="I27" i="3"/>
  <c r="J27" i="3"/>
  <c r="K27" i="3"/>
  <c r="L27" i="3"/>
  <c r="I28" i="3"/>
  <c r="J28" i="3"/>
  <c r="K28" i="3"/>
  <c r="L28" i="3"/>
  <c r="I29" i="3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I35" i="3"/>
  <c r="J35" i="3"/>
  <c r="K35" i="3"/>
  <c r="L35" i="3"/>
  <c r="I36" i="3"/>
  <c r="J36" i="3"/>
  <c r="K36" i="3"/>
  <c r="L36" i="3"/>
  <c r="I37" i="3"/>
  <c r="J37" i="3"/>
  <c r="K37" i="3"/>
  <c r="L37" i="3"/>
  <c r="O6" i="3"/>
  <c r="K6" i="3"/>
  <c r="I6" i="3"/>
  <c r="J6" i="3"/>
  <c r="P6" i="3" l="1"/>
  <c r="S12" i="1"/>
  <c r="C16" i="1"/>
  <c r="E16" i="1"/>
  <c r="G16" i="1"/>
  <c r="I16" i="1"/>
  <c r="K16" i="1"/>
  <c r="C18" i="1"/>
  <c r="E18" i="1"/>
  <c r="G18" i="1"/>
  <c r="I18" i="1"/>
  <c r="K18" i="1"/>
  <c r="C20" i="1"/>
  <c r="E20" i="1"/>
  <c r="G20" i="1"/>
  <c r="I20" i="1"/>
  <c r="K20" i="1"/>
  <c r="Q6" i="3" l="1"/>
  <c r="D5" i="1"/>
  <c r="C1" i="1" s="1"/>
  <c r="F5" i="1"/>
  <c r="H5" i="1"/>
  <c r="J5" i="1"/>
  <c r="L5" i="1"/>
  <c r="N5" i="1"/>
  <c r="B14" i="1" l="1"/>
  <c r="H14" i="1"/>
  <c r="D14" i="1"/>
  <c r="F14" i="1"/>
  <c r="J14" i="1"/>
  <c r="G39" i="3"/>
  <c r="E39" i="3"/>
  <c r="C39" i="3"/>
  <c r="O37" i="3"/>
  <c r="O36" i="3"/>
  <c r="O35" i="3"/>
  <c r="O34" i="3"/>
  <c r="O33" i="3"/>
  <c r="O32" i="3"/>
  <c r="O31" i="3"/>
  <c r="O30" i="3"/>
  <c r="O29" i="3"/>
  <c r="O28" i="3"/>
  <c r="O27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C5" i="2" l="1"/>
  <c r="I39" i="3"/>
  <c r="P33" i="3"/>
  <c r="P14" i="3"/>
  <c r="R14" i="3" s="1"/>
  <c r="S14" i="3" s="1"/>
  <c r="P21" i="3"/>
  <c r="R21" i="3" s="1"/>
  <c r="S21" i="3" s="1"/>
  <c r="P34" i="3"/>
  <c r="R34" i="3" s="1"/>
  <c r="S34" i="3" s="1"/>
  <c r="P12" i="3"/>
  <c r="R12" i="3" s="1"/>
  <c r="S12" i="3" s="1"/>
  <c r="P13" i="3"/>
  <c r="R13" i="3" s="1"/>
  <c r="S13" i="3" s="1"/>
  <c r="P36" i="3"/>
  <c r="R36" i="3" s="1"/>
  <c r="S36" i="3" s="1"/>
  <c r="P37" i="3"/>
  <c r="R37" i="3" s="1"/>
  <c r="S37" i="3" s="1"/>
  <c r="P26" i="3"/>
  <c r="R26" i="3" s="1"/>
  <c r="S26" i="3" s="1"/>
  <c r="P17" i="3"/>
  <c r="R17" i="3" s="1"/>
  <c r="S17" i="3" s="1"/>
  <c r="P25" i="3"/>
  <c r="R25" i="3" s="1"/>
  <c r="S25" i="3" s="1"/>
  <c r="P27" i="3"/>
  <c r="R27" i="3" s="1"/>
  <c r="P35" i="3"/>
  <c r="R35" i="3" s="1"/>
  <c r="S35" i="3" s="1"/>
  <c r="P32" i="3"/>
  <c r="R32" i="3" s="1"/>
  <c r="S32" i="3" s="1"/>
  <c r="P9" i="3"/>
  <c r="R9" i="3" s="1"/>
  <c r="S9" i="3" s="1"/>
  <c r="P8" i="3"/>
  <c r="R8" i="3" s="1"/>
  <c r="S8" i="3" s="1"/>
  <c r="P10" i="3"/>
  <c r="R10" i="3" s="1"/>
  <c r="S10" i="3" s="1"/>
  <c r="P11" i="3"/>
  <c r="R11" i="3" s="1"/>
  <c r="S11" i="3" s="1"/>
  <c r="P23" i="3"/>
  <c r="R23" i="3" s="1"/>
  <c r="S23" i="3" s="1"/>
  <c r="P31" i="3"/>
  <c r="R31" i="3" s="1"/>
  <c r="S31" i="3" s="1"/>
  <c r="P15" i="3"/>
  <c r="R15" i="3" s="1"/>
  <c r="S15" i="3" s="1"/>
  <c r="P16" i="3"/>
  <c r="R16" i="3" s="1"/>
  <c r="S16" i="3" s="1"/>
  <c r="P18" i="3"/>
  <c r="R18" i="3" s="1"/>
  <c r="S18" i="3" s="1"/>
  <c r="P28" i="3"/>
  <c r="R28" i="3" s="1"/>
  <c r="S28" i="3" s="1"/>
  <c r="P22" i="3"/>
  <c r="R22" i="3" s="1"/>
  <c r="S22" i="3" s="1"/>
  <c r="P7" i="3"/>
  <c r="R7" i="3" s="1"/>
  <c r="S7" i="3" s="1"/>
  <c r="P19" i="3"/>
  <c r="R19" i="3" s="1"/>
  <c r="S19" i="3" s="1"/>
  <c r="P29" i="3"/>
  <c r="R29" i="3" s="1"/>
  <c r="S29" i="3" s="1"/>
  <c r="P30" i="3"/>
  <c r="R30" i="3" s="1"/>
  <c r="S30" i="3" s="1"/>
  <c r="P20" i="3"/>
  <c r="R20" i="3" s="1"/>
  <c r="S20" i="3" s="1"/>
  <c r="P24" i="3"/>
  <c r="R24" i="3" s="1"/>
  <c r="S24" i="3" s="1"/>
  <c r="R33" i="3"/>
  <c r="S33" i="3" s="1"/>
  <c r="S27" i="3" l="1"/>
  <c r="P50" i="1" l="1"/>
  <c r="S50" i="1" s="1"/>
  <c r="O47" i="1"/>
  <c r="M47" i="1"/>
  <c r="K47" i="1"/>
  <c r="I47" i="1"/>
  <c r="G47" i="1"/>
  <c r="F48" i="1" s="1"/>
  <c r="E47" i="1"/>
  <c r="C47" i="1"/>
  <c r="O45" i="1"/>
  <c r="M45" i="1"/>
  <c r="K45" i="1"/>
  <c r="I45" i="1"/>
  <c r="G45" i="1"/>
  <c r="E45" i="1"/>
  <c r="C45" i="1"/>
  <c r="O43" i="1"/>
  <c r="M43" i="1"/>
  <c r="K43" i="1"/>
  <c r="I43" i="1"/>
  <c r="G43" i="1"/>
  <c r="E43" i="1"/>
  <c r="C43" i="1"/>
  <c r="O38" i="1"/>
  <c r="M38" i="1"/>
  <c r="K38" i="1"/>
  <c r="I38" i="1"/>
  <c r="G38" i="1"/>
  <c r="E38" i="1"/>
  <c r="C38" i="1"/>
  <c r="O36" i="1"/>
  <c r="M36" i="1"/>
  <c r="K36" i="1"/>
  <c r="I36" i="1"/>
  <c r="G36" i="1"/>
  <c r="E36" i="1"/>
  <c r="C36" i="1"/>
  <c r="O34" i="1"/>
  <c r="M34" i="1"/>
  <c r="K34" i="1"/>
  <c r="I34" i="1"/>
  <c r="G34" i="1"/>
  <c r="E34" i="1"/>
  <c r="C34" i="1"/>
  <c r="O29" i="1"/>
  <c r="M29" i="1"/>
  <c r="K29" i="1"/>
  <c r="I29" i="1"/>
  <c r="G29" i="1"/>
  <c r="E29" i="1"/>
  <c r="C29" i="1"/>
  <c r="O27" i="1"/>
  <c r="M27" i="1"/>
  <c r="K27" i="1"/>
  <c r="I27" i="1"/>
  <c r="G27" i="1"/>
  <c r="E27" i="1"/>
  <c r="C27" i="1"/>
  <c r="O25" i="1"/>
  <c r="M25" i="1"/>
  <c r="K25" i="1"/>
  <c r="I25" i="1"/>
  <c r="G25" i="1"/>
  <c r="E25" i="1"/>
  <c r="C25" i="1"/>
  <c r="O20" i="1"/>
  <c r="M20" i="1"/>
  <c r="O18" i="1"/>
  <c r="M18" i="1"/>
  <c r="O16" i="1"/>
  <c r="M16" i="1"/>
  <c r="N14" i="1"/>
  <c r="B23" i="1" s="1"/>
  <c r="H30" i="1" l="1"/>
  <c r="F39" i="1"/>
  <c r="H39" i="1"/>
  <c r="L21" i="1"/>
  <c r="B30" i="1"/>
  <c r="N21" i="1"/>
  <c r="N39" i="1"/>
  <c r="B21" i="1"/>
  <c r="L39" i="1"/>
  <c r="H21" i="1"/>
  <c r="F21" i="1"/>
  <c r="J30" i="1"/>
  <c r="D39" i="1"/>
  <c r="N30" i="1"/>
  <c r="F30" i="1"/>
  <c r="D30" i="1"/>
  <c r="J21" i="1"/>
  <c r="D21" i="1"/>
  <c r="D48" i="1"/>
  <c r="B48" i="1"/>
  <c r="L30" i="1"/>
  <c r="B39" i="1"/>
  <c r="J39" i="1"/>
  <c r="F23" i="1"/>
  <c r="H23" i="1"/>
  <c r="D23" i="1"/>
  <c r="N23" i="1"/>
  <c r="D32" i="1" s="1"/>
  <c r="J23" i="1"/>
  <c r="L23" i="1"/>
  <c r="L14" i="1"/>
  <c r="P21" i="1" l="1"/>
  <c r="S21" i="1" s="1"/>
  <c r="P30" i="1"/>
  <c r="P48" i="1"/>
  <c r="P49" i="1" s="1"/>
  <c r="S49" i="1" s="1"/>
  <c r="P39" i="1"/>
  <c r="L32" i="1"/>
  <c r="J32" i="1"/>
  <c r="H32" i="1"/>
  <c r="F32" i="1"/>
  <c r="B32" i="1"/>
  <c r="N32" i="1"/>
  <c r="S39" i="1" l="1"/>
  <c r="C8" i="2"/>
  <c r="S30" i="1"/>
  <c r="C7" i="2"/>
  <c r="S48" i="1"/>
  <c r="C9" i="2"/>
  <c r="U49" i="1"/>
  <c r="C6" i="2"/>
  <c r="N41" i="1"/>
  <c r="L41" i="1"/>
  <c r="J41" i="1"/>
  <c r="F41" i="1"/>
  <c r="H41" i="1"/>
  <c r="B41" i="1"/>
  <c r="D41" i="1"/>
  <c r="R6" i="3"/>
  <c r="S6" i="3" s="1"/>
  <c r="P38" i="3"/>
  <c r="C10" i="2" l="1"/>
  <c r="S38" i="3" l="1"/>
</calcChain>
</file>

<file path=xl/sharedStrings.xml><?xml version="1.0" encoding="utf-8"?>
<sst xmlns="http://schemas.openxmlformats.org/spreadsheetml/2006/main" count="240" uniqueCount="67">
  <si>
    <t>Medarbejder</t>
  </si>
  <si>
    <t>Gerd Petersen</t>
  </si>
  <si>
    <t>Perioden, starter den:</t>
  </si>
  <si>
    <t>Perioden slutter den:</t>
  </si>
  <si>
    <t>Mandag</t>
  </si>
  <si>
    <t>Tirsdag</t>
  </si>
  <si>
    <t>Onsdag</t>
  </si>
  <si>
    <t>Torsdag</t>
  </si>
  <si>
    <t>Fredag</t>
  </si>
  <si>
    <t>Lørdag</t>
  </si>
  <si>
    <t>Søndag</t>
  </si>
  <si>
    <t>Mødetid 1</t>
  </si>
  <si>
    <t>Timer i alt</t>
  </si>
  <si>
    <t>Sluttid 1</t>
  </si>
  <si>
    <t>Mødetid 2</t>
  </si>
  <si>
    <t>Sluttid 2</t>
  </si>
  <si>
    <t>Mødetid 3</t>
  </si>
  <si>
    <t>Sluttid 3</t>
  </si>
  <si>
    <t>Total for</t>
  </si>
  <si>
    <t>Ugen</t>
  </si>
  <si>
    <t>Torsdag X</t>
  </si>
  <si>
    <t>Total</t>
  </si>
  <si>
    <t>Perioden</t>
  </si>
  <si>
    <t xml:space="preserve">til </t>
  </si>
  <si>
    <t xml:space="preserve">Ugen </t>
  </si>
  <si>
    <t>I alt timer</t>
  </si>
  <si>
    <t>Total timer</t>
  </si>
  <si>
    <t>a</t>
  </si>
  <si>
    <t>Min sammentælling</t>
  </si>
  <si>
    <t>Nøgle tal</t>
  </si>
  <si>
    <t>Km ud/hjem</t>
  </si>
  <si>
    <t>Km -</t>
  </si>
  <si>
    <t>Pris pr Km</t>
  </si>
  <si>
    <t>Skat fradrag</t>
  </si>
  <si>
    <t>Dato</t>
  </si>
  <si>
    <t>Mødesteds adresse</t>
  </si>
  <si>
    <t>Møde tid 1</t>
  </si>
  <si>
    <t>Slut tid 1</t>
  </si>
  <si>
    <t>Slut tid 2</t>
  </si>
  <si>
    <t>Slut tid 3</t>
  </si>
  <si>
    <t>Km.ud 1</t>
  </si>
  <si>
    <t>Km. Hjem 1</t>
  </si>
  <si>
    <t>Km.ud 2</t>
  </si>
  <si>
    <t>Km. Hjem 2</t>
  </si>
  <si>
    <t>Km.ud 3</t>
  </si>
  <si>
    <t>Km. Hjem 3</t>
  </si>
  <si>
    <t xml:space="preserve"> -km pr. dag</t>
  </si>
  <si>
    <t>i Alt km.</t>
  </si>
  <si>
    <t xml:space="preserve">Pris pr km </t>
  </si>
  <si>
    <t>i alt Kr.</t>
  </si>
  <si>
    <t>Nybrovej</t>
  </si>
  <si>
    <t>Total kørsels fradrag for perioden</t>
  </si>
  <si>
    <t xml:space="preserve">Antal møde tider </t>
  </si>
  <si>
    <t>Fri</t>
  </si>
  <si>
    <t>Gerd</t>
  </si>
  <si>
    <t>21-02-til 26-02-2017</t>
  </si>
  <si>
    <t xml:space="preserve">27-02- til 05-03-2017 </t>
  </si>
  <si>
    <t xml:space="preserve">06-03 til 12-03-2017 </t>
  </si>
  <si>
    <t>13-03 til 19-03-2017</t>
  </si>
  <si>
    <t xml:space="preserve"> 20-03-17</t>
  </si>
  <si>
    <t>nøgle tal</t>
  </si>
  <si>
    <t>Km max</t>
  </si>
  <si>
    <t>km pris</t>
  </si>
  <si>
    <t>Max 100</t>
  </si>
  <si>
    <t>Max km</t>
  </si>
  <si>
    <t>pr dag</t>
  </si>
  <si>
    <t>Timer i alt fra 21-02 til 20-03-17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</si>
</sst>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r.&quot;\ #,##0.00"/>
    <numFmt numFmtId="165" formatCode="h:mm;@"/>
    <numFmt numFmtId="166" formatCode="0.00_);[Red]\(0.00\)"/>
    <numFmt numFmtId="167" formatCode="&quot;kr&quot;\ #,##0.00"/>
    <numFmt numFmtId="168" formatCode="hh:mm;@"/>
    <numFmt numFmtId="169" formatCode="00\:00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/>
      <top style="thick">
        <color auto="1"/>
      </top>
      <bottom style="double">
        <color auto="1"/>
      </bottom>
      <diagonal/>
    </border>
    <border>
      <left/>
      <right style="thin">
        <color theme="6"/>
      </right>
      <top style="thick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0" fontId="2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right" vertical="center" inden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6" borderId="6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4" fontId="0" fillId="0" borderId="14" xfId="0" applyNumberFormat="1" applyBorder="1"/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0" xfId="0" applyNumberFormat="1" applyProtection="1"/>
    <xf numFmtId="168" fontId="0" fillId="0" borderId="0" xfId="0" applyNumberFormat="1" applyAlignment="1" applyProtection="1">
      <alignment horizontal="center"/>
      <protection locked="0"/>
    </xf>
    <xf numFmtId="2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 applyProtection="1">
      <alignment horizontal="center"/>
    </xf>
    <xf numFmtId="20" fontId="0" fillId="0" borderId="0" xfId="0" applyNumberFormat="1" applyAlignment="1" applyProtection="1">
      <alignment horizontal="center"/>
      <protection locked="0"/>
    </xf>
    <xf numFmtId="168" fontId="6" fillId="0" borderId="0" xfId="0" applyNumberFormat="1" applyFont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7" fontId="0" fillId="0" borderId="16" xfId="0" applyNumberFormat="1" applyBorder="1" applyAlignment="1" applyProtection="1">
      <alignment horizontal="center"/>
    </xf>
    <xf numFmtId="20" fontId="0" fillId="0" borderId="0" xfId="0" applyNumberFormat="1" applyAlignment="1" applyProtection="1">
      <alignment horizontal="center"/>
    </xf>
    <xf numFmtId="16" fontId="0" fillId="0" borderId="0" xfId="0" applyNumberFormat="1"/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167" fontId="0" fillId="0" borderId="15" xfId="0" applyNumberFormat="1" applyBorder="1" applyAlignment="1">
      <alignment horizontal="center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0" fillId="0" borderId="0" xfId="0" applyNumberFormat="1"/>
    <xf numFmtId="0" fontId="0" fillId="0" borderId="0" xfId="0" applyNumberFormat="1"/>
    <xf numFmtId="166" fontId="5" fillId="5" borderId="6" xfId="0" applyNumberFormat="1" applyFont="1" applyFill="1" applyBorder="1" applyAlignment="1">
      <alignment horizontal="center" vertical="center"/>
    </xf>
    <xf numFmtId="20" fontId="0" fillId="6" borderId="8" xfId="0" applyNumberFormat="1" applyFill="1" applyBorder="1" applyAlignment="1">
      <alignment horizontal="center"/>
    </xf>
    <xf numFmtId="20" fontId="0" fillId="6" borderId="9" xfId="0" applyNumberFormat="1" applyFill="1" applyBorder="1" applyAlignment="1">
      <alignment horizontal="center"/>
    </xf>
    <xf numFmtId="166" fontId="0" fillId="6" borderId="10" xfId="0" applyNumberFormat="1" applyFill="1" applyBorder="1" applyAlignment="1">
      <alignment horizontal="center"/>
    </xf>
    <xf numFmtId="166" fontId="0" fillId="6" borderId="11" xfId="0" applyNumberForma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5" fillId="5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indent="1"/>
    </xf>
    <xf numFmtId="14" fontId="1" fillId="0" borderId="3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ch%20Minibusser/Timeseddel%20for%20pr.%20m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mdr."/>
      <sheetName val="21-09 til 30-09-16"/>
      <sheetName val="01-10-16 til 20-10-16"/>
      <sheetName val="21-10-16 til 20-11-16"/>
      <sheetName val="21-11-16 til 20-12-16"/>
      <sheetName val="21-12-16 til 20-01-17"/>
      <sheetName val="Kørsels fradrag Master"/>
      <sheetName val="K fradrag 01-09 til 20-09-16"/>
      <sheetName val="K. fradrag 21-09 til 20-10-16"/>
      <sheetName val="K fradrag 21-10 til 20-11-16"/>
      <sheetName val="K fradrag 21-11 til 20-12-16"/>
      <sheetName val="K fradrag 21-12 til 20-01-17"/>
    </sheetNames>
    <sheetDataSet>
      <sheetData sheetId="0"/>
      <sheetData sheetId="1"/>
      <sheetData sheetId="2">
        <row r="48">
          <cell r="P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U15" sqref="U15"/>
    </sheetView>
  </sheetViews>
  <sheetFormatPr defaultRowHeight="15" x14ac:dyDescent="0.25"/>
  <cols>
    <col min="4" max="5" width="9.140625" style="18"/>
    <col min="16" max="16" width="9.140625" style="18"/>
    <col min="19" max="19" width="11.85546875" bestFit="1" customWidth="1"/>
    <col min="21" max="21" width="10.85546875" bestFit="1" customWidth="1"/>
  </cols>
  <sheetData>
    <row r="1" spans="1:19" x14ac:dyDescent="0.25">
      <c r="A1" s="52"/>
      <c r="B1" s="52"/>
      <c r="C1" s="56">
        <f>IF(OR(C5="",D5=""),0,IF(VALUE(C5)&gt;=VALUE(D5),(TIME(TRUNC(D5/100),MOD(D5,100),0))+1-(TIME(TRUNC(C5/100),MOD(C5,100),0)),(TIME(TRUNC(D5/100),MOD(D5,100),0))-(TIME(TRUNC(C5/100),MOD(C5,100),0))))</f>
        <v>0</v>
      </c>
      <c r="R1" s="1"/>
    </row>
    <row r="2" spans="1:19" x14ac:dyDescent="0.25">
      <c r="A2" s="73" t="s">
        <v>0</v>
      </c>
      <c r="B2" s="74"/>
      <c r="C2" s="74"/>
      <c r="D2" s="75" t="s">
        <v>1</v>
      </c>
      <c r="E2" s="75"/>
      <c r="F2" s="75"/>
      <c r="G2" s="75"/>
      <c r="H2" s="75"/>
      <c r="I2" s="76"/>
      <c r="J2" s="2"/>
      <c r="K2" s="73" t="s">
        <v>2</v>
      </c>
      <c r="L2" s="74"/>
      <c r="M2" s="74"/>
      <c r="N2" s="77">
        <v>42787</v>
      </c>
      <c r="O2" s="78"/>
      <c r="P2" s="54"/>
      <c r="Q2" s="2"/>
      <c r="R2" s="1"/>
    </row>
    <row r="3" spans="1:19" x14ac:dyDescent="0.25">
      <c r="A3" s="73"/>
      <c r="B3" s="74"/>
      <c r="C3" s="74"/>
      <c r="D3" s="75">
        <v>2017</v>
      </c>
      <c r="E3" s="75"/>
      <c r="F3" s="75"/>
      <c r="G3" s="75"/>
      <c r="H3" s="75"/>
      <c r="I3" s="76"/>
      <c r="J3" s="2"/>
      <c r="K3" s="73" t="s">
        <v>3</v>
      </c>
      <c r="L3" s="74"/>
      <c r="M3" s="74"/>
      <c r="N3" s="77">
        <v>42814</v>
      </c>
      <c r="O3" s="78"/>
      <c r="P3" s="54"/>
      <c r="Q3" s="2"/>
      <c r="R3" s="1"/>
    </row>
    <row r="4" spans="1:19" x14ac:dyDescent="0.25">
      <c r="A4" s="3"/>
      <c r="B4" s="69" t="s">
        <v>4</v>
      </c>
      <c r="C4" s="70"/>
      <c r="D4" s="69" t="s">
        <v>5</v>
      </c>
      <c r="E4" s="70"/>
      <c r="F4" s="69" t="s">
        <v>6</v>
      </c>
      <c r="G4" s="70"/>
      <c r="H4" s="69" t="s">
        <v>7</v>
      </c>
      <c r="I4" s="70"/>
      <c r="J4" s="69" t="s">
        <v>8</v>
      </c>
      <c r="K4" s="70"/>
      <c r="L4" s="69" t="s">
        <v>9</v>
      </c>
      <c r="M4" s="70"/>
      <c r="N4" s="69" t="s">
        <v>10</v>
      </c>
      <c r="O4" s="70"/>
      <c r="P4" s="54"/>
      <c r="Q4" s="2"/>
      <c r="R4" s="1"/>
    </row>
    <row r="5" spans="1:19" x14ac:dyDescent="0.25">
      <c r="A5" s="4"/>
      <c r="B5" s="71">
        <v>42786</v>
      </c>
      <c r="C5" s="72"/>
      <c r="D5" s="71">
        <f>IF($B$5="","",$B$5+1)</f>
        <v>42787</v>
      </c>
      <c r="E5" s="72"/>
      <c r="F5" s="71">
        <f>IF($B$5="","",$B$5+2)</f>
        <v>42788</v>
      </c>
      <c r="G5" s="72"/>
      <c r="H5" s="71">
        <f>IF($B$5="","",$B$5+3)</f>
        <v>42789</v>
      </c>
      <c r="I5" s="72"/>
      <c r="J5" s="71">
        <f>IF($B$5="","",$B$5+4)</f>
        <v>42790</v>
      </c>
      <c r="K5" s="72"/>
      <c r="L5" s="67">
        <f>IF($B$5="","",$B$5+5)</f>
        <v>42791</v>
      </c>
      <c r="M5" s="68"/>
      <c r="N5" s="67">
        <f>IF($B$5="","",$B$5+6)</f>
        <v>42792</v>
      </c>
      <c r="O5" s="68"/>
      <c r="P5" s="54"/>
      <c r="Q5" s="2"/>
      <c r="R5" s="1"/>
    </row>
    <row r="6" spans="1:19" x14ac:dyDescent="0.25">
      <c r="A6" s="5" t="s">
        <v>11</v>
      </c>
      <c r="B6" s="53"/>
      <c r="C6" s="7" t="s">
        <v>12</v>
      </c>
      <c r="D6" s="6">
        <v>0.27083333333333331</v>
      </c>
      <c r="E6" s="7" t="s">
        <v>12</v>
      </c>
      <c r="F6" s="6"/>
      <c r="G6" s="7" t="s">
        <v>12</v>
      </c>
      <c r="H6" s="6"/>
      <c r="I6" s="7" t="s">
        <v>12</v>
      </c>
      <c r="J6" s="6"/>
      <c r="K6" s="7" t="s">
        <v>12</v>
      </c>
      <c r="L6" s="6"/>
      <c r="M6" s="7" t="s">
        <v>12</v>
      </c>
      <c r="N6" s="6"/>
      <c r="O6" s="7" t="s">
        <v>12</v>
      </c>
      <c r="P6" s="54"/>
      <c r="Q6" s="2"/>
      <c r="R6" s="1"/>
    </row>
    <row r="7" spans="1:19" x14ac:dyDescent="0.25">
      <c r="A7" s="5" t="s">
        <v>13</v>
      </c>
      <c r="B7" s="53"/>
      <c r="C7" s="38">
        <f>IF(OR(B6="",B7=""),0,IF(VALUE(B6)&gt;=VALUE(B7),(TIME(TRUNC(B7/100),MOD(B7,100),0))+1-(TIME(TRUNC(B6/100),MOD(B6,100),0)),(TIME(TRUNC(B7/100),MOD(B7,100),0))-(TIME(TRUNC(B6/100),MOD(B6,100),0))))</f>
        <v>0</v>
      </c>
      <c r="D7" s="6">
        <v>0.35416666666666669</v>
      </c>
      <c r="E7" s="8">
        <f>IF((OR(D7="",D6="")),0,IF((D7&lt;D6),((D7-D6)*24)+24,(D7-D6)*24))</f>
        <v>2.0000000000000009</v>
      </c>
      <c r="F7" s="6"/>
      <c r="G7" s="8">
        <f>IF((OR(F7="",F6="")),0,IF((F7&lt;F6),((F7-F6)*24)+24,(F7-F6)*24))</f>
        <v>0</v>
      </c>
      <c r="H7" s="6"/>
      <c r="I7" s="8">
        <f>IF((OR(H7="",H6="")),0,IF((H7&lt;H6),((H7-H6)*24)+24,(H7-H6)*24))</f>
        <v>0</v>
      </c>
      <c r="J7" s="6"/>
      <c r="K7" s="8">
        <f>IF((OR(J7="",J6="")),0,IF((J7&lt;J6),((J7-J6)*24)+24,(J7-J6)*24))</f>
        <v>0</v>
      </c>
      <c r="L7" s="6"/>
      <c r="M7" s="8">
        <f>IF((OR(L7="",L6="")),0,IF((L7&lt;L6),((L7-L6)*24)+24,(L7-L6)*24))</f>
        <v>0</v>
      </c>
      <c r="N7" s="6"/>
      <c r="O7" s="8">
        <f>IF((OR(N7="",N6="")),0,IF((N7&lt;N6),((N7-N6)*24)+24,(N7-N6)*24))</f>
        <v>0</v>
      </c>
      <c r="P7" s="54"/>
      <c r="Q7" s="2"/>
      <c r="R7" s="1"/>
    </row>
    <row r="8" spans="1:19" x14ac:dyDescent="0.25">
      <c r="A8" s="5" t="s">
        <v>14</v>
      </c>
      <c r="B8" s="53"/>
      <c r="C8" s="7" t="s">
        <v>12</v>
      </c>
      <c r="D8" s="6">
        <v>0.64583333333333337</v>
      </c>
      <c r="E8" s="7" t="s">
        <v>12</v>
      </c>
      <c r="F8" s="6"/>
      <c r="G8" s="7" t="s">
        <v>12</v>
      </c>
      <c r="H8" s="6"/>
      <c r="I8" s="7" t="s">
        <v>12</v>
      </c>
      <c r="J8" s="6"/>
      <c r="K8" s="7" t="s">
        <v>12</v>
      </c>
      <c r="L8" s="6"/>
      <c r="M8" s="7" t="s">
        <v>12</v>
      </c>
      <c r="N8" s="6"/>
      <c r="O8" s="7" t="s">
        <v>12</v>
      </c>
      <c r="P8" s="54"/>
      <c r="Q8" s="2"/>
      <c r="R8" s="1"/>
      <c r="S8" s="57"/>
    </row>
    <row r="9" spans="1:19" x14ac:dyDescent="0.25">
      <c r="A9" s="5" t="s">
        <v>15</v>
      </c>
      <c r="B9" s="53"/>
      <c r="C9" s="38">
        <f>IF(OR(B8="",B9=""),0,IF(VALUE(B8)&gt;=VALUE(B9),(TIME(TRUNC(B9/100),MOD(B9,100),0))+1-(TIME(TRUNC(B8/100),MOD(B8,100),0)),(TIME(TRUNC(B9/100),MOD(B9,100),0))-(TIME(TRUNC(B8/100),MOD(B8,100),0))))</f>
        <v>0</v>
      </c>
      <c r="D9" s="6">
        <v>0.72916666666666663</v>
      </c>
      <c r="E9" s="8">
        <f>IF((OR(D9="",D8="")),0,IF((D9&lt;D8),((D9-D8)*24)+24,(D9-D8)*24))</f>
        <v>1.9999999999999982</v>
      </c>
      <c r="F9" s="6"/>
      <c r="G9" s="8">
        <f>IF((OR(F9="",F8="")),0,IF((F9&lt;F8),((F9-F8)*24)+24,(F9-F8)*24))</f>
        <v>0</v>
      </c>
      <c r="H9" s="6"/>
      <c r="I9" s="8">
        <f>IF((OR(H9="",H8="")),0,IF((H9&lt;H8),((H9-H8)*24)+24,(H9-H8)*24))</f>
        <v>0</v>
      </c>
      <c r="J9" s="6"/>
      <c r="K9" s="8">
        <f>IF((OR(J9="",J8="")),0,IF((J9&lt;J8),((J9-J8)*24)+24,(J9-J8)*24))</f>
        <v>0</v>
      </c>
      <c r="L9" s="6"/>
      <c r="M9" s="8">
        <f>IF((OR(L9="",L8="")),0,IF((L9&lt;L8),((L9-L8)*24)+24,(L9-L8)*24))</f>
        <v>0</v>
      </c>
      <c r="N9" s="6"/>
      <c r="O9" s="8">
        <f>IF((OR(N9="",N8="")),0,IF((N9&lt;N8),((N9-N8)*24)+24,(N9-N8)*24))</f>
        <v>0</v>
      </c>
      <c r="P9" s="54"/>
      <c r="Q9" s="2"/>
      <c r="R9" s="1"/>
    </row>
    <row r="10" spans="1:19" x14ac:dyDescent="0.25">
      <c r="A10" s="5" t="s">
        <v>16</v>
      </c>
      <c r="B10" s="52"/>
      <c r="C10" s="7" t="s">
        <v>12</v>
      </c>
      <c r="D10" s="6"/>
      <c r="E10" s="7" t="s">
        <v>12</v>
      </c>
      <c r="F10" s="6"/>
      <c r="G10" s="7" t="s">
        <v>12</v>
      </c>
      <c r="H10" s="6"/>
      <c r="I10" s="7" t="s">
        <v>12</v>
      </c>
      <c r="J10" s="6"/>
      <c r="K10" s="7" t="s">
        <v>12</v>
      </c>
      <c r="L10" s="6"/>
      <c r="M10" s="7" t="s">
        <v>12</v>
      </c>
      <c r="N10" s="6"/>
      <c r="O10" s="7" t="s">
        <v>12</v>
      </c>
      <c r="P10" s="54"/>
      <c r="Q10" s="2"/>
      <c r="R10" s="1"/>
    </row>
    <row r="11" spans="1:19" x14ac:dyDescent="0.25">
      <c r="A11" s="5" t="s">
        <v>17</v>
      </c>
      <c r="B11" s="52"/>
      <c r="C11" s="38">
        <f>IF(OR(B10="",B11=""),0,IF(VALUE(B10)&gt;=VALUE(B11),(TIME(TRUNC(B11/100),MOD(B11,100),0))+1-(TIME(TRUNC(B10/100),MOD(B10,100),0)),(TIME(TRUNC(B11/100),MOD(B11,100),0))-(TIME(TRUNC(B10/100),MOD(B10,100),0))))</f>
        <v>0</v>
      </c>
      <c r="D11" s="6"/>
      <c r="E11" s="8">
        <f>IF((OR(D11="",D10="")),0,IF((D11&lt;D10),((D11-D10)*24)+24,(D11-D10)*24))</f>
        <v>0</v>
      </c>
      <c r="F11" s="6"/>
      <c r="G11" s="8">
        <f>IF((OR(F11="",F10="")),0,IF((F11&lt;F10),((F11-F10)*24)+24,(F11-F10)*24))</f>
        <v>0</v>
      </c>
      <c r="H11" s="6"/>
      <c r="I11" s="8">
        <f>IF((OR(H11="",H10="")),0,IF((H11&lt;H10),((H11-H10)*24)+24,(H11-H10)*24))</f>
        <v>0</v>
      </c>
      <c r="J11" s="6"/>
      <c r="K11" s="8">
        <f>IF((OR(J11="",J10="")),0,IF((J11&lt;J10),((J11-J10)*24)+24,(J11-J10)*24))</f>
        <v>0</v>
      </c>
      <c r="L11" s="6"/>
      <c r="M11" s="8">
        <f>IF((OR(L11="",L10="")),0,IF((L11&lt;L10),((L11-L10)*24)+24,(L11-L10)*24))</f>
        <v>0</v>
      </c>
      <c r="N11" s="6"/>
      <c r="O11" s="8">
        <f>IF((OR(N11="",N10="")),0,IF((N11&lt;N10),((N11-N10)*24)+24,(N11-N10)*24))</f>
        <v>0</v>
      </c>
      <c r="P11" s="18" t="s">
        <v>18</v>
      </c>
      <c r="Q11" t="s">
        <v>19</v>
      </c>
      <c r="R11" s="1"/>
    </row>
    <row r="12" spans="1:19" x14ac:dyDescent="0.25">
      <c r="A12" s="9" t="s">
        <v>12</v>
      </c>
      <c r="B12" s="64">
        <f>IF(OR(ISTEXT(C11),ISTEXT(C11)),"Error in C12 or C15",(C7+C9+C11))</f>
        <v>0</v>
      </c>
      <c r="C12" s="65"/>
      <c r="D12" s="64">
        <f>IF(OR(ISTEXT(E11),ISTEXT(E11)),"Error in C12 or C15",(E7+E9+E11))</f>
        <v>3.9999999999999991</v>
      </c>
      <c r="E12" s="65"/>
      <c r="F12" s="64">
        <f>IF(OR(ISTEXT(G11),ISTEXT(G11)),"Error in C12 or C15",(G7+G9+G11))</f>
        <v>0</v>
      </c>
      <c r="G12" s="65"/>
      <c r="H12" s="64">
        <f>IF(OR(ISTEXT(I11),ISTEXT(I11)),"Error in C12 or C15",(I7+I9+I11))</f>
        <v>0</v>
      </c>
      <c r="I12" s="65"/>
      <c r="J12" s="64">
        <f>IF(OR(ISTEXT(K11),ISTEXT(K11)),"Error in C12 or C15",(K7+K9+K11))</f>
        <v>0</v>
      </c>
      <c r="K12" s="65"/>
      <c r="L12" s="64">
        <f>IF(OR(ISTEXT(M11),ISTEXT(M11)),"Error in C12 or C15",(M7+M9+M11))</f>
        <v>0</v>
      </c>
      <c r="M12" s="65"/>
      <c r="N12" s="64">
        <f>IF(OR(ISTEXT(O11),ISTEXT(O11)),"Error in C12 or C15",(O7+O9+O11))</f>
        <v>0</v>
      </c>
      <c r="O12" s="65"/>
      <c r="P12" s="58">
        <f>SUM(B12:O12)</f>
        <v>3.9999999999999991</v>
      </c>
      <c r="Q12" s="58"/>
      <c r="R12" s="1">
        <v>145</v>
      </c>
      <c r="S12" s="1">
        <f>P12*R12</f>
        <v>579.99999999999989</v>
      </c>
    </row>
    <row r="13" spans="1:19" x14ac:dyDescent="0.25">
      <c r="A13" s="10"/>
      <c r="B13" s="69" t="s">
        <v>4</v>
      </c>
      <c r="C13" s="70"/>
      <c r="D13" s="69" t="s">
        <v>5</v>
      </c>
      <c r="E13" s="70"/>
      <c r="F13" s="69" t="s">
        <v>6</v>
      </c>
      <c r="G13" s="70"/>
      <c r="H13" s="69" t="s">
        <v>7</v>
      </c>
      <c r="I13" s="70"/>
      <c r="J13" s="69" t="s">
        <v>8</v>
      </c>
      <c r="K13" s="70"/>
      <c r="L13" s="69" t="s">
        <v>9</v>
      </c>
      <c r="M13" s="70"/>
      <c r="N13" s="69" t="s">
        <v>10</v>
      </c>
      <c r="O13" s="70"/>
      <c r="P13" s="11" t="s">
        <v>53</v>
      </c>
      <c r="Q13" s="11"/>
      <c r="R13" s="1"/>
    </row>
    <row r="14" spans="1:19" x14ac:dyDescent="0.25">
      <c r="A14" s="12"/>
      <c r="B14" s="63">
        <f>IF($N$5="","",$N$5+1)</f>
        <v>42793</v>
      </c>
      <c r="C14" s="63"/>
      <c r="D14" s="63">
        <f>IF($N$5="","",$N$5+2)</f>
        <v>42794</v>
      </c>
      <c r="E14" s="63"/>
      <c r="F14" s="63">
        <f>IF($N$5="","",$N$5+3)</f>
        <v>42795</v>
      </c>
      <c r="G14" s="63"/>
      <c r="H14" s="63">
        <f>IF($N$5="","",$N$5+4)</f>
        <v>42796</v>
      </c>
      <c r="I14" s="63"/>
      <c r="J14" s="63">
        <f>IF($N$5="","",$N$5+5)</f>
        <v>42797</v>
      </c>
      <c r="K14" s="63"/>
      <c r="L14" s="63">
        <f>IF($N$5="","",$N$5+6)</f>
        <v>42798</v>
      </c>
      <c r="M14" s="63"/>
      <c r="N14" s="63">
        <f>IF($N$5="","",$N$5+7)</f>
        <v>42799</v>
      </c>
      <c r="O14" s="63"/>
      <c r="P14" s="54"/>
      <c r="Q14" s="2"/>
      <c r="R14" s="1"/>
    </row>
    <row r="15" spans="1:19" x14ac:dyDescent="0.25">
      <c r="A15" s="5" t="s">
        <v>11</v>
      </c>
      <c r="B15" s="6"/>
      <c r="C15" s="7" t="s">
        <v>12</v>
      </c>
      <c r="D15" s="6"/>
      <c r="E15" s="7" t="s">
        <v>12</v>
      </c>
      <c r="F15" s="6"/>
      <c r="G15" s="7" t="s">
        <v>12</v>
      </c>
      <c r="H15" s="6"/>
      <c r="I15" s="7" t="s">
        <v>12</v>
      </c>
      <c r="J15" s="6"/>
      <c r="K15" s="7" t="s">
        <v>12</v>
      </c>
      <c r="L15" s="6"/>
      <c r="M15" s="7" t="s">
        <v>12</v>
      </c>
      <c r="N15" s="6"/>
      <c r="O15" s="7" t="s">
        <v>12</v>
      </c>
      <c r="P15" s="55"/>
      <c r="Q15" s="13"/>
      <c r="R15" s="1"/>
    </row>
    <row r="16" spans="1:19" x14ac:dyDescent="0.25">
      <c r="A16" s="5" t="s">
        <v>13</v>
      </c>
      <c r="B16" s="6"/>
      <c r="C16" s="8">
        <f>IF((OR(B16="",B15="")),0,IF((B16&lt;B15),((B16-B15)*24)+24,(B16-B15)*24))</f>
        <v>0</v>
      </c>
      <c r="D16" s="6"/>
      <c r="E16" s="8">
        <f>IF((OR(D16="",D15="")),0,IF((D16&lt;D15),((D16-D15)*24)+24,(D16-D15)*24))</f>
        <v>0</v>
      </c>
      <c r="F16" s="6"/>
      <c r="G16" s="8">
        <f>IF((OR(F16="",F15="")),0,IF((F16&lt;F15),((F16-F15)*24)+24,(F16-F15)*24))</f>
        <v>0</v>
      </c>
      <c r="H16" s="6"/>
      <c r="I16" s="8">
        <f>IF((OR(H16="",H15="")),0,IF((H16&lt;H15),((H16-H15)*24)+24,(H16-H15)*24))</f>
        <v>0</v>
      </c>
      <c r="J16" s="6"/>
      <c r="K16" s="8">
        <f>IF((OR(J16="",J15="")),0,IF((J16&lt;J15),((J16-J15)*24)+24,(J16-J15)*24))</f>
        <v>0</v>
      </c>
      <c r="L16" s="6"/>
      <c r="M16" s="8">
        <f>IF((OR(L16="",L15="")),0,IF((L16&lt;L15),((L16-L15)*24)+24,(L16-L15)*24))</f>
        <v>0</v>
      </c>
      <c r="N16" s="6"/>
      <c r="O16" s="8">
        <f>IF((OR(N16="",N15="")),0,IF((N16&lt;N15),((N16-N15)*24)+24,(N16-N15)*24))</f>
        <v>0</v>
      </c>
      <c r="P16" s="55"/>
      <c r="Q16" s="13"/>
      <c r="R16" s="1"/>
    </row>
    <row r="17" spans="1:19" x14ac:dyDescent="0.25">
      <c r="A17" s="5" t="s">
        <v>14</v>
      </c>
      <c r="B17" s="6"/>
      <c r="C17" s="7" t="s">
        <v>12</v>
      </c>
      <c r="D17" s="6"/>
      <c r="E17" s="7" t="s">
        <v>12</v>
      </c>
      <c r="F17" s="6"/>
      <c r="G17" s="7" t="s">
        <v>12</v>
      </c>
      <c r="H17" s="6"/>
      <c r="I17" s="7" t="s">
        <v>12</v>
      </c>
      <c r="J17" s="6"/>
      <c r="K17" s="7" t="s">
        <v>12</v>
      </c>
      <c r="L17" s="6"/>
      <c r="M17" s="7" t="s">
        <v>12</v>
      </c>
      <c r="N17" s="6"/>
      <c r="O17" s="7" t="s">
        <v>12</v>
      </c>
      <c r="P17" s="55"/>
      <c r="Q17" s="13"/>
      <c r="R17" s="1"/>
    </row>
    <row r="18" spans="1:19" x14ac:dyDescent="0.25">
      <c r="A18" s="5" t="s">
        <v>15</v>
      </c>
      <c r="B18" s="6"/>
      <c r="C18" s="8">
        <f>IF((OR(B18="",B17="")),0,IF((B18&lt;B17),((B18-B17)*24)+24,(B18-B17)*24))</f>
        <v>0</v>
      </c>
      <c r="D18" s="6"/>
      <c r="E18" s="8">
        <f>IF((OR(D18="",D17="")),0,IF((D18&lt;D17),((D18-D17)*24)+24,(D18-D17)*24))</f>
        <v>0</v>
      </c>
      <c r="F18" s="6"/>
      <c r="G18" s="8">
        <f>IF((OR(F18="",F17="")),0,IF((F18&lt;F17),((F18-F17)*24)+24,(F18-F17)*24))</f>
        <v>0</v>
      </c>
      <c r="H18" s="6"/>
      <c r="I18" s="8">
        <f>IF((OR(H18="",H17="")),0,IF((H18&lt;H17),((H18-H17)*24)+24,(H18-H17)*24))</f>
        <v>0</v>
      </c>
      <c r="J18" s="6"/>
      <c r="K18" s="8">
        <f>IF((OR(J18="",J17="")),0,IF((J18&lt;J17),((J18-J17)*24)+24,(J18-J17)*24))</f>
        <v>0</v>
      </c>
      <c r="L18" s="6"/>
      <c r="M18" s="8">
        <f>IF((OR(L18="",L17="")),0,IF((L18&lt;L17),((L18-L17)*24)+24,(L18-L17)*24))</f>
        <v>0</v>
      </c>
      <c r="N18" s="6"/>
      <c r="O18" s="8">
        <f>IF((OR(N18="",N17="")),0,IF((N18&lt;N17),((N18-N17)*24)+24,(N18-N17)*24))</f>
        <v>0</v>
      </c>
      <c r="P18" s="55"/>
      <c r="Q18" s="13"/>
      <c r="R18" s="1"/>
    </row>
    <row r="19" spans="1:19" x14ac:dyDescent="0.25">
      <c r="A19" s="5" t="s">
        <v>16</v>
      </c>
      <c r="B19" s="6"/>
      <c r="C19" s="7" t="s">
        <v>12</v>
      </c>
      <c r="D19" s="6"/>
      <c r="E19" s="7" t="s">
        <v>12</v>
      </c>
      <c r="F19" s="6"/>
      <c r="G19" s="7" t="s">
        <v>12</v>
      </c>
      <c r="H19" s="6"/>
      <c r="I19" s="7" t="s">
        <v>12</v>
      </c>
      <c r="J19" s="6"/>
      <c r="K19" s="7" t="s">
        <v>12</v>
      </c>
      <c r="L19" s="6"/>
      <c r="M19" s="7" t="s">
        <v>12</v>
      </c>
      <c r="N19" s="6"/>
      <c r="O19" s="7" t="s">
        <v>12</v>
      </c>
      <c r="P19" s="55"/>
      <c r="Q19" s="13"/>
      <c r="R19" s="1"/>
    </row>
    <row r="20" spans="1:19" x14ac:dyDescent="0.25">
      <c r="A20" s="5" t="s">
        <v>17</v>
      </c>
      <c r="B20" s="6"/>
      <c r="C20" s="8">
        <f>IF((OR(B20="",B19="")),0,IF((B20&lt;B19),((B20-B19)*24)+24,(B20-B19)*24))</f>
        <v>0</v>
      </c>
      <c r="D20" s="6"/>
      <c r="E20" s="8">
        <f>IF((OR(D20="",D19="")),0,IF((D20&lt;D19),((D20-D19)*24)+24,(D20-D19)*24))</f>
        <v>0</v>
      </c>
      <c r="F20" s="6"/>
      <c r="G20" s="8">
        <f>IF((OR(F20="",F19="")),0,IF((F20&lt;F19),((F20-F19)*24)+24,(F20-F19)*24))</f>
        <v>0</v>
      </c>
      <c r="H20" s="6"/>
      <c r="I20" s="8">
        <f>IF((OR(H20="",H19="")),0,IF((H20&lt;H19),((H20-H19)*24)+24,(H20-H19)*24))</f>
        <v>0</v>
      </c>
      <c r="J20" s="6"/>
      <c r="K20" s="8">
        <f>IF((OR(J20="",J19="")),0,IF((J20&lt;J19),((J20-J19)*24)+24,(J20-J19)*24))</f>
        <v>0</v>
      </c>
      <c r="L20" s="6"/>
      <c r="M20" s="8">
        <f>IF((OR(L20="",L19="")),0,IF((L20&lt;L19),((L20-L19)*24)+24,(L20-L19)*24))</f>
        <v>0</v>
      </c>
      <c r="N20" s="6"/>
      <c r="O20" s="8">
        <f>IF((OR(N20="",N19="")),0,IF((N20&lt;N19),((N20-N19)*24)+24,(N20-N19)*24))</f>
        <v>0</v>
      </c>
      <c r="P20" s="18" t="s">
        <v>18</v>
      </c>
      <c r="Q20" t="s">
        <v>19</v>
      </c>
      <c r="R20" s="1"/>
    </row>
    <row r="21" spans="1:19" x14ac:dyDescent="0.25">
      <c r="A21" s="9" t="s">
        <v>12</v>
      </c>
      <c r="B21" s="64">
        <f>IF(OR(ISTEXT(C20),ISTEXT(C20)),"Error in C12 or C15",(C16+C18+C20))</f>
        <v>0</v>
      </c>
      <c r="C21" s="65"/>
      <c r="D21" s="64">
        <f>IF(OR(ISTEXT(E20),ISTEXT(E20)),"Error in C12 or C15",(E16+E18+E20))</f>
        <v>0</v>
      </c>
      <c r="E21" s="65"/>
      <c r="F21" s="64">
        <f>IF(OR(ISTEXT(G20),ISTEXT(G20)),"Error in C12 or C15",(G16+G18+G20))</f>
        <v>0</v>
      </c>
      <c r="G21" s="65"/>
      <c r="H21" s="64">
        <f>IF(OR(ISTEXT(I20),ISTEXT(I20)),"Error in C12 or C15",(I16+I18+I20))</f>
        <v>0</v>
      </c>
      <c r="I21" s="65"/>
      <c r="J21" s="64">
        <f>IF(OR(ISTEXT(K20),ISTEXT(K20)),"Error in C12 or C15",(K16+K18+K20))</f>
        <v>0</v>
      </c>
      <c r="K21" s="65"/>
      <c r="L21" s="64">
        <f>IF(OR(ISTEXT(M20),ISTEXT(M20)),"Error in C12 or C15",(M16+M18+M20))</f>
        <v>0</v>
      </c>
      <c r="M21" s="65"/>
      <c r="N21" s="64">
        <f>IF(OR(ISTEXT(O20),ISTEXT(O20)),"Error in C12 or C15",(O16+O18+O20))</f>
        <v>0</v>
      </c>
      <c r="O21" s="65"/>
      <c r="P21" s="58">
        <f>SUM(B21:O21)</f>
        <v>0</v>
      </c>
      <c r="Q21" s="58"/>
      <c r="R21" s="1">
        <v>145</v>
      </c>
      <c r="S21" s="1">
        <f>P21*R21</f>
        <v>0</v>
      </c>
    </row>
    <row r="22" spans="1:19" x14ac:dyDescent="0.25">
      <c r="A22" s="10"/>
      <c r="B22" s="66" t="s">
        <v>4</v>
      </c>
      <c r="C22" s="66"/>
      <c r="D22" s="66" t="s">
        <v>5</v>
      </c>
      <c r="E22" s="66"/>
      <c r="F22" s="66" t="s">
        <v>6</v>
      </c>
      <c r="G22" s="66"/>
      <c r="H22" s="66" t="s">
        <v>7</v>
      </c>
      <c r="I22" s="66"/>
      <c r="J22" s="66" t="s">
        <v>8</v>
      </c>
      <c r="K22" s="66"/>
      <c r="L22" s="66" t="s">
        <v>9</v>
      </c>
      <c r="M22" s="66"/>
      <c r="N22" s="66" t="s">
        <v>10</v>
      </c>
      <c r="O22" s="66"/>
      <c r="P22" s="11"/>
      <c r="Q22" s="11"/>
      <c r="R22" s="1"/>
    </row>
    <row r="23" spans="1:19" x14ac:dyDescent="0.25">
      <c r="A23" s="13"/>
      <c r="B23" s="63">
        <f>IF($N$14="","",$N$14+1)</f>
        <v>42800</v>
      </c>
      <c r="C23" s="63"/>
      <c r="D23" s="63">
        <f>IF($B$23="","",$B$23+1)</f>
        <v>42801</v>
      </c>
      <c r="E23" s="63"/>
      <c r="F23" s="63">
        <f>IF($B$23="","",$B$23+2)</f>
        <v>42802</v>
      </c>
      <c r="G23" s="63"/>
      <c r="H23" s="63">
        <f>IF($B$23="","",$B$23+3)</f>
        <v>42803</v>
      </c>
      <c r="I23" s="63"/>
      <c r="J23" s="63">
        <f>IF($B$23="","",$B$23+4)</f>
        <v>42804</v>
      </c>
      <c r="K23" s="63"/>
      <c r="L23" s="63">
        <f>IF($B$23="","",$B$23+5)</f>
        <v>42805</v>
      </c>
      <c r="M23" s="63"/>
      <c r="N23" s="63">
        <f>IF($B$23="","",$B$23+6)</f>
        <v>42806</v>
      </c>
      <c r="O23" s="63"/>
      <c r="P23" s="55"/>
      <c r="Q23" s="13"/>
      <c r="R23" s="1"/>
    </row>
    <row r="24" spans="1:19" x14ac:dyDescent="0.25">
      <c r="A24" s="5" t="s">
        <v>11</v>
      </c>
      <c r="B24" s="6"/>
      <c r="C24" s="7" t="s">
        <v>12</v>
      </c>
      <c r="D24" s="6"/>
      <c r="E24" s="7" t="s">
        <v>12</v>
      </c>
      <c r="F24" s="6"/>
      <c r="G24" s="7" t="s">
        <v>12</v>
      </c>
      <c r="H24" s="6"/>
      <c r="I24" s="7" t="s">
        <v>12</v>
      </c>
      <c r="J24" s="6"/>
      <c r="K24" s="7" t="s">
        <v>12</v>
      </c>
      <c r="L24" s="6"/>
      <c r="M24" s="7" t="s">
        <v>12</v>
      </c>
      <c r="N24" s="6"/>
      <c r="O24" s="7" t="s">
        <v>12</v>
      </c>
      <c r="P24" s="55"/>
      <c r="Q24" s="13"/>
      <c r="R24" s="1"/>
    </row>
    <row r="25" spans="1:19" x14ac:dyDescent="0.25">
      <c r="A25" s="5" t="s">
        <v>13</v>
      </c>
      <c r="B25" s="6"/>
      <c r="C25" s="8">
        <f>IF((OR(B25="",B24="")),0,IF((B25&lt;B24),((B25-B24)*24)+24,(B25-B24)*24))</f>
        <v>0</v>
      </c>
      <c r="D25" s="6"/>
      <c r="E25" s="8">
        <f>IF((OR(D25="",D24="")),0,IF((D25&lt;D24),((D25-D24)*24)+24,(D25-D24)*24))</f>
        <v>0</v>
      </c>
      <c r="F25" s="6"/>
      <c r="G25" s="8">
        <f>IF((OR(F25="",F24="")),0,IF((F25&lt;F24),((F25-F24)*24)+24,(F25-F24)*24))</f>
        <v>0</v>
      </c>
      <c r="H25" s="6"/>
      <c r="I25" s="8">
        <f>IF((OR(H25="",H24="")),0,IF((H25&lt;H24),((H25-H24)*24)+24,(H25-H24)*24))</f>
        <v>0</v>
      </c>
      <c r="J25" s="6"/>
      <c r="K25" s="8">
        <f>IF((OR(J25="",J24="")),0,IF((J25&lt;J24),((J25-J24)*24)+24,(J25-J24)*24))</f>
        <v>0</v>
      </c>
      <c r="L25" s="6"/>
      <c r="M25" s="8">
        <f>IF((OR(L25="",L24="")),0,IF((L25&lt;L24),((L25-L24)*24)+24,(L25-L24)*24))</f>
        <v>0</v>
      </c>
      <c r="N25" s="6"/>
      <c r="O25" s="8">
        <f>IF((OR(N25="",N24="")),0,IF((N25&lt;N24),((N25-N24)*24)+24,(N25-N24)*24))</f>
        <v>0</v>
      </c>
      <c r="P25" s="55"/>
      <c r="Q25" s="13"/>
      <c r="R25" s="1"/>
    </row>
    <row r="26" spans="1:19" x14ac:dyDescent="0.25">
      <c r="A26" s="5" t="s">
        <v>14</v>
      </c>
      <c r="B26" s="6"/>
      <c r="C26" s="7" t="s">
        <v>12</v>
      </c>
      <c r="D26" s="6"/>
      <c r="E26" s="7" t="s">
        <v>12</v>
      </c>
      <c r="F26" s="6"/>
      <c r="G26" s="7" t="s">
        <v>12</v>
      </c>
      <c r="H26" s="6"/>
      <c r="I26" s="7" t="s">
        <v>12</v>
      </c>
      <c r="J26" s="6"/>
      <c r="K26" s="7" t="s">
        <v>12</v>
      </c>
      <c r="L26" s="6"/>
      <c r="M26" s="7" t="s">
        <v>12</v>
      </c>
      <c r="N26" s="6"/>
      <c r="O26" s="7" t="s">
        <v>12</v>
      </c>
      <c r="P26" s="55"/>
      <c r="Q26" s="13"/>
      <c r="R26" s="1"/>
    </row>
    <row r="27" spans="1:19" x14ac:dyDescent="0.25">
      <c r="A27" s="5" t="s">
        <v>15</v>
      </c>
      <c r="B27" s="6"/>
      <c r="C27" s="8">
        <f>IF((OR(B27="",B26="")),0,IF((B27&lt;B26),((B27-B26)*24)+24,(B27-B26)*24))</f>
        <v>0</v>
      </c>
      <c r="D27" s="6"/>
      <c r="E27" s="8">
        <f>IF((OR(D27="",D26="")),0,IF((D27&lt;D26),((D27-D26)*24)+24,(D27-D26)*24))</f>
        <v>0</v>
      </c>
      <c r="F27" s="6"/>
      <c r="G27" s="8">
        <f>IF((OR(F27="",F26="")),0,IF((F27&lt;F26),((F27-F26)*24)+24,(F27-F26)*24))</f>
        <v>0</v>
      </c>
      <c r="H27" s="6"/>
      <c r="I27" s="8">
        <f>IF((OR(H27="",H26="")),0,IF((H27&lt;H26),((H27-H26)*24)+24,(H27-H26)*24))</f>
        <v>0</v>
      </c>
      <c r="J27" s="6"/>
      <c r="K27" s="8">
        <f>IF((OR(J27="",J26="")),0,IF((J27&lt;J26),((J27-J26)*24)+24,(J27-J26)*24))</f>
        <v>0</v>
      </c>
      <c r="L27" s="6"/>
      <c r="M27" s="8">
        <f>IF((OR(L27="",L26="")),0,IF((L27&lt;L26),((L27-L26)*24)+24,(L27-L26)*24))</f>
        <v>0</v>
      </c>
      <c r="N27" s="6"/>
      <c r="O27" s="8">
        <f>IF((OR(N27="",N26="")),0,IF((N27&lt;N26),((N27-N26)*24)+24,(N27-N26)*24))</f>
        <v>0</v>
      </c>
      <c r="P27" s="55"/>
      <c r="Q27" s="13"/>
      <c r="R27" s="1"/>
    </row>
    <row r="28" spans="1:19" x14ac:dyDescent="0.25">
      <c r="A28" s="5" t="s">
        <v>16</v>
      </c>
      <c r="B28" s="6"/>
      <c r="C28" s="7" t="s">
        <v>12</v>
      </c>
      <c r="D28" s="6"/>
      <c r="E28" s="7" t="s">
        <v>12</v>
      </c>
      <c r="F28" s="6"/>
      <c r="G28" s="7" t="s">
        <v>12</v>
      </c>
      <c r="H28" s="6"/>
      <c r="I28" s="7" t="s">
        <v>12</v>
      </c>
      <c r="J28" s="6"/>
      <c r="K28" s="7" t="s">
        <v>12</v>
      </c>
      <c r="L28" s="6"/>
      <c r="M28" s="7" t="s">
        <v>12</v>
      </c>
      <c r="N28" s="6"/>
      <c r="O28" s="7" t="s">
        <v>12</v>
      </c>
      <c r="R28" s="1"/>
    </row>
    <row r="29" spans="1:19" x14ac:dyDescent="0.25">
      <c r="A29" s="5" t="s">
        <v>17</v>
      </c>
      <c r="B29" s="6"/>
      <c r="C29" s="8">
        <f>IF((OR(B29="",B28="")),0,IF((B29&lt;B28),((B29-B28)*24)+24,(B29-B28)*24))</f>
        <v>0</v>
      </c>
      <c r="D29" s="6"/>
      <c r="E29" s="8">
        <f>IF((OR(D29="",D28="")),0,IF((D29&lt;D28),((D29-D28)*24)+24,(D29-D28)*24))</f>
        <v>0</v>
      </c>
      <c r="F29" s="6"/>
      <c r="G29" s="8">
        <f>IF((OR(F29="",F28="")),0,IF((F29&lt;F28),((F29-F28)*24)+24,(F29-F28)*24))</f>
        <v>0</v>
      </c>
      <c r="H29" s="6"/>
      <c r="I29" s="8">
        <f>IF((OR(H29="",H28="")),0,IF((H29&lt;H28),((H29-H28)*24)+24,(H29-H28)*24))</f>
        <v>0</v>
      </c>
      <c r="J29" s="6"/>
      <c r="K29" s="8">
        <f>IF((OR(J29="",J28="")),0,IF((J29&lt;J28),((J29-J28)*24)+24,(J29-J28)*24))</f>
        <v>0</v>
      </c>
      <c r="L29" s="6"/>
      <c r="M29" s="8">
        <f>IF((OR(L29="",L28="")),0,IF((L29&lt;L28),((L29-L28)*24)+24,(L29-L28)*24))</f>
        <v>0</v>
      </c>
      <c r="N29" s="6"/>
      <c r="O29" s="8">
        <f>IF((OR(N29="",N28="")),0,IF((N29&lt;N28),((N29-N28)*24)+24,(N29-N28)*24))</f>
        <v>0</v>
      </c>
      <c r="P29" s="18" t="s">
        <v>18</v>
      </c>
      <c r="Q29" t="s">
        <v>19</v>
      </c>
      <c r="R29" s="1"/>
    </row>
    <row r="30" spans="1:19" x14ac:dyDescent="0.25">
      <c r="A30" s="9" t="s">
        <v>12</v>
      </c>
      <c r="B30" s="64">
        <f>IF(OR(ISTEXT(C29),ISTEXT(C29)),"Error in C12 or C15",(C25+C27+C29))</f>
        <v>0</v>
      </c>
      <c r="C30" s="65"/>
      <c r="D30" s="64">
        <f>IF(OR(ISTEXT(E29),ISTEXT(E29)),"Error in C12 or C15",(E25+E27+E29))</f>
        <v>0</v>
      </c>
      <c r="E30" s="65"/>
      <c r="F30" s="64">
        <f>IF(OR(ISTEXT(G29),ISTEXT(G29)),"Error in C12 or C15",(G25+G27+G29))</f>
        <v>0</v>
      </c>
      <c r="G30" s="65"/>
      <c r="H30" s="64">
        <f>IF(OR(ISTEXT(I29),ISTEXT(I29)),"Error in C12 or C15",(I25+I27+I29))</f>
        <v>0</v>
      </c>
      <c r="I30" s="65"/>
      <c r="J30" s="64">
        <f>IF(OR(ISTEXT(K29),ISTEXT(K29)),"Error in C12 or C15",(K25+K27+K29))</f>
        <v>0</v>
      </c>
      <c r="K30" s="65"/>
      <c r="L30" s="64">
        <f>IF(OR(ISTEXT(M29),ISTEXT(M29)),"Error in C12 or C15",(M25+M27+M29))</f>
        <v>0</v>
      </c>
      <c r="M30" s="65"/>
      <c r="N30" s="64">
        <f>IF(OR(ISTEXT(O29),ISTEXT(O29)),"Error in C12 or C15",(O25+O27+O29))</f>
        <v>0</v>
      </c>
      <c r="O30" s="65"/>
      <c r="P30" s="58">
        <f>SUM(B30:O30)</f>
        <v>0</v>
      </c>
      <c r="Q30" s="58"/>
      <c r="R30" s="1">
        <v>145</v>
      </c>
      <c r="S30" s="1">
        <f>P30*R30</f>
        <v>0</v>
      </c>
    </row>
    <row r="31" spans="1:19" x14ac:dyDescent="0.25">
      <c r="A31" s="10"/>
      <c r="B31" s="66" t="s">
        <v>4</v>
      </c>
      <c r="C31" s="66"/>
      <c r="D31" s="66" t="s">
        <v>5</v>
      </c>
      <c r="E31" s="66"/>
      <c r="F31" s="66" t="s">
        <v>6</v>
      </c>
      <c r="G31" s="66"/>
      <c r="H31" s="66" t="s">
        <v>20</v>
      </c>
      <c r="I31" s="66"/>
      <c r="J31" s="66" t="s">
        <v>8</v>
      </c>
      <c r="K31" s="66"/>
      <c r="L31" s="66" t="s">
        <v>9</v>
      </c>
      <c r="M31" s="66"/>
      <c r="N31" s="66" t="s">
        <v>10</v>
      </c>
      <c r="O31" s="66"/>
      <c r="P31" s="11"/>
      <c r="Q31" s="11"/>
      <c r="R31" s="1"/>
    </row>
    <row r="32" spans="1:19" x14ac:dyDescent="0.25">
      <c r="B32" s="63">
        <f>IF($N$23="","",$N$23+1)</f>
        <v>42807</v>
      </c>
      <c r="C32" s="63"/>
      <c r="D32" s="67">
        <f>IF($N$23="","",$N$23+2)</f>
        <v>42808</v>
      </c>
      <c r="E32" s="68"/>
      <c r="F32" s="63">
        <f>IF($N$23="","",$N$23+3)</f>
        <v>42809</v>
      </c>
      <c r="G32" s="63"/>
      <c r="H32" s="63">
        <f>IF($N$23="","",$N$23+4)</f>
        <v>42810</v>
      </c>
      <c r="I32" s="63"/>
      <c r="J32" s="63">
        <f>IF($N$23="","",$N$23+5)</f>
        <v>42811</v>
      </c>
      <c r="K32" s="63"/>
      <c r="L32" s="63">
        <f>IF($N$23="","",$N$23+6)</f>
        <v>42812</v>
      </c>
      <c r="M32" s="63"/>
      <c r="N32" s="63">
        <f>IF($N$23="","",$N$23+7)</f>
        <v>42813</v>
      </c>
      <c r="O32" s="63"/>
      <c r="R32" s="1"/>
    </row>
    <row r="33" spans="1:19" x14ac:dyDescent="0.25">
      <c r="A33" s="5" t="s">
        <v>11</v>
      </c>
      <c r="B33" s="6"/>
      <c r="C33" s="7" t="s">
        <v>12</v>
      </c>
      <c r="D33" s="6"/>
      <c r="E33" s="7" t="s">
        <v>12</v>
      </c>
      <c r="F33" s="6"/>
      <c r="G33" s="7" t="s">
        <v>12</v>
      </c>
      <c r="H33" s="6"/>
      <c r="I33" s="7" t="s">
        <v>12</v>
      </c>
      <c r="J33" s="6"/>
      <c r="K33" s="7" t="s">
        <v>12</v>
      </c>
      <c r="L33" s="6"/>
      <c r="M33" s="7" t="s">
        <v>12</v>
      </c>
      <c r="N33" s="6"/>
      <c r="O33" s="7" t="s">
        <v>12</v>
      </c>
      <c r="R33" s="1"/>
    </row>
    <row r="34" spans="1:19" x14ac:dyDescent="0.25">
      <c r="A34" s="5" t="s">
        <v>13</v>
      </c>
      <c r="B34" s="6"/>
      <c r="C34" s="8">
        <f>IF((OR(B34="",B33="")),0,IF((B34&lt;B33),((B34-B33)*24)+24,(B34-B33)*24))</f>
        <v>0</v>
      </c>
      <c r="D34" s="6"/>
      <c r="E34" s="8">
        <f>IF((OR(D34="",D33="")),0,IF((D34&lt;D33),((D34-D33)*24)+24,(D34-D33)*24))</f>
        <v>0</v>
      </c>
      <c r="F34" s="6"/>
      <c r="G34" s="8">
        <f>IF((OR(F34="",F33="")),0,IF((F34&lt;F33),((F34-F33)*24)+24,(F34-F33)*24))</f>
        <v>0</v>
      </c>
      <c r="H34" s="6"/>
      <c r="I34" s="8">
        <f>IF((OR(H34="",H33="")),0,IF((H34&lt;H33),((H34-H33)*24)+24,(H34-H33)*24))</f>
        <v>0</v>
      </c>
      <c r="J34" s="6"/>
      <c r="K34" s="8">
        <f>IF((OR(J34="",J33="")),0,IF((J34&lt;J33),((J34-J33)*24)+24,(J34-J33)*24))</f>
        <v>0</v>
      </c>
      <c r="L34" s="6"/>
      <c r="M34" s="8">
        <f>IF((OR(L34="",L33="")),0,IF((L34&lt;L33),((L34-L33)*24)+24,(L34-L33)*24))</f>
        <v>0</v>
      </c>
      <c r="N34" s="6"/>
      <c r="O34" s="8">
        <f>IF((OR(N34="",N33="")),0,IF((N34&lt;N33),((N34-N33)*24)+24,(N34-N33)*24))</f>
        <v>0</v>
      </c>
      <c r="R34" s="1"/>
    </row>
    <row r="35" spans="1:19" x14ac:dyDescent="0.25">
      <c r="A35" s="5" t="s">
        <v>14</v>
      </c>
      <c r="B35" s="6"/>
      <c r="C35" s="7" t="s">
        <v>12</v>
      </c>
      <c r="D35" s="6"/>
      <c r="E35" s="7" t="s">
        <v>12</v>
      </c>
      <c r="F35" s="6"/>
      <c r="G35" s="7" t="s">
        <v>12</v>
      </c>
      <c r="H35" s="6"/>
      <c r="I35" s="7" t="s">
        <v>12</v>
      </c>
      <c r="J35" s="6"/>
      <c r="K35" s="7" t="s">
        <v>12</v>
      </c>
      <c r="L35" s="6"/>
      <c r="M35" s="7" t="s">
        <v>12</v>
      </c>
      <c r="N35" s="6"/>
      <c r="O35" s="7" t="s">
        <v>12</v>
      </c>
      <c r="R35" s="1"/>
    </row>
    <row r="36" spans="1:19" x14ac:dyDescent="0.25">
      <c r="A36" s="5" t="s">
        <v>15</v>
      </c>
      <c r="B36" s="6"/>
      <c r="C36" s="8">
        <f>IF((OR(B36="",B35="")),0,IF((B36&lt;B35),((B36-B35)*24)+24,(B36-B35)*24))</f>
        <v>0</v>
      </c>
      <c r="D36" s="6"/>
      <c r="E36" s="8">
        <f>IF((OR(D36="",D35="")),0,IF((D36&lt;D35),((D36-D35)*24)+24,(D36-D35)*24))</f>
        <v>0</v>
      </c>
      <c r="F36" s="6"/>
      <c r="G36" s="8">
        <f>IF((OR(F36="",F35="")),0,IF((F36&lt;F35),((F36-F35)*24)+24,(F36-F35)*24))</f>
        <v>0</v>
      </c>
      <c r="H36" s="6"/>
      <c r="I36" s="8">
        <f>IF((OR(H36="",H35="")),0,IF((H36&lt;H35),((H36-H35)*24)+24,(H36-H35)*24))</f>
        <v>0</v>
      </c>
      <c r="J36" s="6"/>
      <c r="K36" s="8">
        <f>IF((OR(J36="",J35="")),0,IF((J36&lt;J35),((J36-J35)*24)+24,(J36-J35)*24))</f>
        <v>0</v>
      </c>
      <c r="L36" s="6"/>
      <c r="M36" s="8">
        <f>IF((OR(L36="",L35="")),0,IF((L36&lt;L35),((L36-L35)*24)+24,(L36-L35)*24))</f>
        <v>0</v>
      </c>
      <c r="N36" s="6"/>
      <c r="O36" s="8">
        <f>IF((OR(N36="",N35="")),0,IF((N36&lt;N35),((N36-N35)*24)+24,(N36-N35)*24))</f>
        <v>0</v>
      </c>
      <c r="R36" s="1"/>
    </row>
    <row r="37" spans="1:19" x14ac:dyDescent="0.25">
      <c r="A37" s="5" t="s">
        <v>16</v>
      </c>
      <c r="B37" s="6"/>
      <c r="C37" s="7" t="s">
        <v>12</v>
      </c>
      <c r="D37" s="6"/>
      <c r="E37" s="7" t="s">
        <v>12</v>
      </c>
      <c r="F37" s="6"/>
      <c r="G37" s="7" t="s">
        <v>12</v>
      </c>
      <c r="H37" s="6"/>
      <c r="I37" s="7" t="s">
        <v>12</v>
      </c>
      <c r="J37" s="6"/>
      <c r="K37" s="7" t="s">
        <v>12</v>
      </c>
      <c r="L37" s="6"/>
      <c r="M37" s="7" t="s">
        <v>12</v>
      </c>
      <c r="N37" s="6"/>
      <c r="O37" s="7" t="s">
        <v>12</v>
      </c>
      <c r="P37" s="14"/>
      <c r="Q37" s="14"/>
      <c r="R37" s="1"/>
    </row>
    <row r="38" spans="1:19" x14ac:dyDescent="0.25">
      <c r="A38" s="5" t="s">
        <v>17</v>
      </c>
      <c r="B38" s="6"/>
      <c r="C38" s="8">
        <f>IF((OR(B38="",B37="")),0,IF((B38&lt;B37),((B38-B37)*24)+24,(B38-B37)*24))</f>
        <v>0</v>
      </c>
      <c r="D38" s="6"/>
      <c r="E38" s="8">
        <f>IF((OR(D38="",D37="")),0,IF((D38&lt;D37),((D38-D37)*24)+24,(D38-D37)*24))</f>
        <v>0</v>
      </c>
      <c r="F38" s="6"/>
      <c r="G38" s="8">
        <f>IF((OR(F38="",F37="")),0,IF((F38&lt;F37),((F38-F37)*24)+24,(F38-F37)*24))</f>
        <v>0</v>
      </c>
      <c r="H38" s="6"/>
      <c r="I38" s="8">
        <f>IF((OR(H38="",H37="")),0,IF((H38&lt;H37),((H38-H37)*24)+24,(H38-H37)*24))</f>
        <v>0</v>
      </c>
      <c r="J38" s="6"/>
      <c r="K38" s="8">
        <f>IF((OR(J38="",J37="")),0,IF((J38&lt;J37),((J38-J37)*24)+24,(J38-J37)*24))</f>
        <v>0</v>
      </c>
      <c r="L38" s="6"/>
      <c r="M38" s="8">
        <f>IF((OR(L38="",L37="")),0,IF((L38&lt;L37),((L38-L37)*24)+24,(L38-L37)*24))</f>
        <v>0</v>
      </c>
      <c r="N38" s="6"/>
      <c r="O38" s="8">
        <f>IF((OR(N38="",N37="")),0,IF((N38&lt;N37),((N38-N37)*24)+24,(N38-N37)*24))</f>
        <v>0</v>
      </c>
      <c r="P38" s="18" t="s">
        <v>18</v>
      </c>
      <c r="Q38" t="s">
        <v>19</v>
      </c>
      <c r="R38" s="1"/>
    </row>
    <row r="39" spans="1:19" x14ac:dyDescent="0.25">
      <c r="A39" s="9" t="s">
        <v>12</v>
      </c>
      <c r="B39" s="64">
        <f>IF(OR(ISTEXT(C38),ISTEXT(C38)),"Error in C12 or C15",(C34+C36+C38))</f>
        <v>0</v>
      </c>
      <c r="C39" s="65"/>
      <c r="D39" s="64">
        <f>IF(OR(ISTEXT(E38),ISTEXT(E38)),"Error in C12 or C15",(E34+E36+E38))</f>
        <v>0</v>
      </c>
      <c r="E39" s="65"/>
      <c r="F39" s="64">
        <f>IF(OR(ISTEXT(G38),ISTEXT(G38)),"Error in C12 or C15",(G34+G36+G38))</f>
        <v>0</v>
      </c>
      <c r="G39" s="65"/>
      <c r="H39" s="64">
        <f>IF(OR(ISTEXT(I38),ISTEXT(I38)),"Error in C12 or C15",(I34+I36+I38))</f>
        <v>0</v>
      </c>
      <c r="I39" s="65"/>
      <c r="J39" s="64">
        <f>IF(OR(ISTEXT(K38),ISTEXT(K38)),"Error in C12 or C15",(K34+K36+K38))</f>
        <v>0</v>
      </c>
      <c r="K39" s="65"/>
      <c r="L39" s="64">
        <f>IF(OR(ISTEXT(M38),ISTEXT(M38)),"Error in C12 or C15",(M34+M36+M38))</f>
        <v>0</v>
      </c>
      <c r="M39" s="65"/>
      <c r="N39" s="64">
        <f>IF(OR(ISTEXT(O38),ISTEXT(O38)),"Error in C12 or C15",(O34+O36+O38))</f>
        <v>0</v>
      </c>
      <c r="O39" s="65"/>
      <c r="P39" s="58">
        <f>SUM(B39:O39)</f>
        <v>0</v>
      </c>
      <c r="Q39" s="58"/>
      <c r="R39" s="1">
        <v>145</v>
      </c>
      <c r="S39" s="1">
        <f>P39*R39</f>
        <v>0</v>
      </c>
    </row>
    <row r="40" spans="1:19" x14ac:dyDescent="0.25">
      <c r="A40" s="10"/>
      <c r="B40" s="66" t="s">
        <v>4</v>
      </c>
      <c r="C40" s="66"/>
      <c r="D40" s="66" t="s">
        <v>5</v>
      </c>
      <c r="E40" s="66"/>
      <c r="F40" s="66" t="s">
        <v>6</v>
      </c>
      <c r="G40" s="66"/>
      <c r="H40" s="66" t="s">
        <v>7</v>
      </c>
      <c r="I40" s="66"/>
      <c r="J40" s="66" t="s">
        <v>8</v>
      </c>
      <c r="K40" s="66"/>
      <c r="L40" s="66" t="s">
        <v>9</v>
      </c>
      <c r="M40" s="66"/>
      <c r="N40" s="66" t="s">
        <v>10</v>
      </c>
      <c r="O40" s="66"/>
      <c r="P40" s="11"/>
      <c r="Q40" s="11"/>
      <c r="R40" s="1"/>
    </row>
    <row r="41" spans="1:19" x14ac:dyDescent="0.25">
      <c r="B41" s="63">
        <f>IF($N$32="","",$N$32+1)</f>
        <v>42814</v>
      </c>
      <c r="C41" s="63"/>
      <c r="D41" s="63">
        <f>IF($N$32="","",$N$32+2)</f>
        <v>42815</v>
      </c>
      <c r="E41" s="63"/>
      <c r="F41" s="63">
        <f>IF($N$32="","",$N$32+3)</f>
        <v>42816</v>
      </c>
      <c r="G41" s="63"/>
      <c r="H41" s="63">
        <f>IF($N$32="","",$N$32+4)</f>
        <v>42817</v>
      </c>
      <c r="I41" s="63"/>
      <c r="J41" s="63">
        <f>IF($N$32="","",$N$32+5)</f>
        <v>42818</v>
      </c>
      <c r="K41" s="63"/>
      <c r="L41" s="63">
        <f>IF($N$32="","",$N$32+6)</f>
        <v>42819</v>
      </c>
      <c r="M41" s="63"/>
      <c r="N41" s="63">
        <f>IF($N$32="","",$N$32+7)</f>
        <v>42820</v>
      </c>
      <c r="O41" s="63"/>
      <c r="R41" s="1"/>
    </row>
    <row r="42" spans="1:19" x14ac:dyDescent="0.25">
      <c r="A42" s="5" t="s">
        <v>11</v>
      </c>
      <c r="B42" s="6"/>
      <c r="C42" s="7" t="s">
        <v>12</v>
      </c>
      <c r="D42" s="6"/>
      <c r="E42" s="7" t="s">
        <v>12</v>
      </c>
      <c r="F42" s="6"/>
      <c r="G42" s="7" t="s">
        <v>12</v>
      </c>
      <c r="H42" s="6"/>
      <c r="I42" s="7" t="s">
        <v>12</v>
      </c>
      <c r="J42" s="6"/>
      <c r="K42" s="7" t="s">
        <v>12</v>
      </c>
      <c r="L42" s="6"/>
      <c r="M42" s="7" t="s">
        <v>12</v>
      </c>
      <c r="N42" s="6"/>
      <c r="O42" s="7" t="s">
        <v>12</v>
      </c>
      <c r="R42" s="1"/>
    </row>
    <row r="43" spans="1:19" x14ac:dyDescent="0.25">
      <c r="A43" s="5" t="s">
        <v>13</v>
      </c>
      <c r="B43" s="6"/>
      <c r="C43" s="8">
        <f>IF((OR(B43="",B42="")),0,IF((B43&lt;B42),((B43-B42)*24)+24,(B43-B42)*24))</f>
        <v>0</v>
      </c>
      <c r="D43" s="6"/>
      <c r="E43" s="8">
        <f>IF((OR(D43="",D42="")),0,IF((D43&lt;D42),((D43-D42)*24)+24,(D43-D42)*24))</f>
        <v>0</v>
      </c>
      <c r="F43" s="6"/>
      <c r="G43" s="8">
        <f>IF((OR(F43="",F42="")),0,IF((F43&lt;F42),((F43-F42)*24)+24,(F43-F42)*24))</f>
        <v>0</v>
      </c>
      <c r="H43" s="6"/>
      <c r="I43" s="8">
        <f>IF((OR(H43="",H42="")),0,IF((H43&lt;H42),((H43-H42)*24)+24,(H43-H42)*24))</f>
        <v>0</v>
      </c>
      <c r="J43" s="6"/>
      <c r="K43" s="8">
        <f>IF((OR(J43="",J42="")),0,IF((J43&lt;J42),((J43-J42)*24)+24,(J43-J42)*24))</f>
        <v>0</v>
      </c>
      <c r="L43" s="6"/>
      <c r="M43" s="8">
        <f>IF((OR(L43="",L42="")),0,IF((L43&lt;L42),((L43-L42)*24)+24,(L43-L42)*24))</f>
        <v>0</v>
      </c>
      <c r="N43" s="6"/>
      <c r="O43" s="8">
        <f>IF((OR(N43="",N42="")),0,IF((N43&lt;N42),((N43-N42)*24)+24,(N43-N42)*24))</f>
        <v>0</v>
      </c>
      <c r="R43" s="1"/>
    </row>
    <row r="44" spans="1:19" x14ac:dyDescent="0.25">
      <c r="A44" s="5" t="s">
        <v>14</v>
      </c>
      <c r="B44" s="6"/>
      <c r="C44" s="7" t="s">
        <v>12</v>
      </c>
      <c r="D44" s="6"/>
      <c r="E44" s="7" t="s">
        <v>12</v>
      </c>
      <c r="F44" s="6"/>
      <c r="G44" s="7" t="s">
        <v>12</v>
      </c>
      <c r="H44" s="6"/>
      <c r="I44" s="7" t="s">
        <v>12</v>
      </c>
      <c r="J44" s="6"/>
      <c r="K44" s="7" t="s">
        <v>12</v>
      </c>
      <c r="L44" s="6"/>
      <c r="M44" s="7" t="s">
        <v>12</v>
      </c>
      <c r="N44" s="6"/>
      <c r="O44" s="7" t="s">
        <v>12</v>
      </c>
      <c r="R44" s="1"/>
    </row>
    <row r="45" spans="1:19" x14ac:dyDescent="0.25">
      <c r="A45" s="5" t="s">
        <v>15</v>
      </c>
      <c r="B45" s="6"/>
      <c r="C45" s="8">
        <f>IF((OR(B45="",B44="")),0,IF((B45&lt;B44),((B45-B44)*24)+24,(B45-B44)*24))</f>
        <v>0</v>
      </c>
      <c r="D45" s="6"/>
      <c r="E45" s="8">
        <f>IF((OR(D45="",D44="")),0,IF((D45&lt;D44),((D45-D44)*24)+24,(D45-D44)*24))</f>
        <v>0</v>
      </c>
      <c r="F45" s="6"/>
      <c r="G45" s="8">
        <f>IF((OR(F45="",F44="")),0,IF((F45&lt;F44),((F45-F44)*24)+24,(F45-F44)*24))</f>
        <v>0</v>
      </c>
      <c r="H45" s="6"/>
      <c r="I45" s="8">
        <f>IF((OR(H45="",H44="")),0,IF((H45&lt;H44),((H45-H44)*24)+24,(H45-H44)*24))</f>
        <v>0</v>
      </c>
      <c r="J45" s="6"/>
      <c r="K45" s="8">
        <f>IF((OR(J45="",J44="")),0,IF((J45&lt;J44),((J45-J44)*24)+24,(J45-J44)*24))</f>
        <v>0</v>
      </c>
      <c r="L45" s="6"/>
      <c r="M45" s="8">
        <f>IF((OR(L45="",L44="")),0,IF((L45&lt;L44),((L45-L44)*24)+24,(L45-L44)*24))</f>
        <v>0</v>
      </c>
      <c r="N45" s="6"/>
      <c r="O45" s="8">
        <f>IF((OR(N45="",N44="")),0,IF((N45&lt;N44),((N45-N44)*24)+24,(N45-N44)*24))</f>
        <v>0</v>
      </c>
      <c r="R45" s="1"/>
    </row>
    <row r="46" spans="1:19" x14ac:dyDescent="0.25">
      <c r="A46" s="5" t="s">
        <v>16</v>
      </c>
      <c r="B46" s="6"/>
      <c r="C46" s="7" t="s">
        <v>12</v>
      </c>
      <c r="D46" s="6"/>
      <c r="E46" s="7" t="s">
        <v>12</v>
      </c>
      <c r="F46" s="6"/>
      <c r="G46" s="7" t="s">
        <v>12</v>
      </c>
      <c r="H46" s="6"/>
      <c r="I46" s="7" t="s">
        <v>12</v>
      </c>
      <c r="J46" s="6"/>
      <c r="K46" s="7" t="s">
        <v>12</v>
      </c>
      <c r="L46" s="6"/>
      <c r="M46" s="7" t="s">
        <v>12</v>
      </c>
      <c r="N46" s="6"/>
      <c r="O46" s="7" t="s">
        <v>12</v>
      </c>
      <c r="R46" s="1"/>
    </row>
    <row r="47" spans="1:19" x14ac:dyDescent="0.25">
      <c r="A47" s="5" t="s">
        <v>17</v>
      </c>
      <c r="B47" s="6"/>
      <c r="C47" s="8">
        <f>IF((OR(B47="",B46="")),0,IF((B47&lt;B46),((B47-B46)*24)+24,(B47-B46)*24))</f>
        <v>0</v>
      </c>
      <c r="D47" s="6"/>
      <c r="E47" s="8">
        <f>IF((OR(D47="",D46="")),0,IF((D47&lt;D46),((D47-D46)*24)+24,(D47-D46)*24))</f>
        <v>0</v>
      </c>
      <c r="F47" s="6"/>
      <c r="G47" s="8">
        <f>IF((OR(F47="",F46="")),0,IF((F47&lt;F46),((F47-F46)*24)+24,(F47-F46)*24))</f>
        <v>0</v>
      </c>
      <c r="H47" s="6"/>
      <c r="I47" s="8">
        <f>IF((OR(H47="",H46="")),0,IF((H47&lt;H46),((H47-H46)*24)+24,(H47-H46)*24))</f>
        <v>0</v>
      </c>
      <c r="J47" s="6"/>
      <c r="K47" s="8">
        <f>IF((OR(J47="",J46="")),0,IF((J47&lt;J46),((J47-J46)*24)+24,(J47-J46)*24))</f>
        <v>0</v>
      </c>
      <c r="L47" s="6"/>
      <c r="M47" s="8">
        <f>IF((OR(L47="",L46="")),0,IF((L47&lt;L46),((L47-L46)*24)+24,(L47-L46)*24))</f>
        <v>0</v>
      </c>
      <c r="N47" s="6"/>
      <c r="O47" s="8">
        <f>IF((OR(N47="",N46="")),0,IF((N47&lt;N46),((N47-N46)*24)+24,(N47-N46)*24))</f>
        <v>0</v>
      </c>
      <c r="P47" s="18" t="s">
        <v>18</v>
      </c>
      <c r="Q47" t="s">
        <v>19</v>
      </c>
      <c r="R47" s="1"/>
    </row>
    <row r="48" spans="1:19" ht="15.75" thickBot="1" x14ac:dyDescent="0.3">
      <c r="A48" s="9" t="s">
        <v>12</v>
      </c>
      <c r="B48" s="64">
        <f>IF(OR(ISTEXT(C47),ISTEXT(C47)),"Error in C12 or C15",(C43+C45+C47))</f>
        <v>0</v>
      </c>
      <c r="C48" s="65"/>
      <c r="D48" s="64">
        <f>IF(OR(ISTEXT(E47),ISTEXT(E47)),"Error in C12 or C15",(E43+E45+E47))</f>
        <v>0</v>
      </c>
      <c r="E48" s="65"/>
      <c r="F48" s="64">
        <f>IF(OR(ISTEXT(G47),ISTEXT(G47)),"Error in C12 or C15",(G43+G45+G47))</f>
        <v>0</v>
      </c>
      <c r="G48" s="65"/>
      <c r="H48" s="64"/>
      <c r="I48" s="65"/>
      <c r="J48" s="64"/>
      <c r="K48" s="65"/>
      <c r="L48" s="64"/>
      <c r="M48" s="65"/>
      <c r="N48" s="64"/>
      <c r="O48" s="65"/>
      <c r="P48" s="58">
        <f>SUM(B48:O48)</f>
        <v>0</v>
      </c>
      <c r="Q48" s="58"/>
      <c r="R48" s="1">
        <v>145</v>
      </c>
      <c r="S48" s="1">
        <f>P48*R48</f>
        <v>0</v>
      </c>
    </row>
    <row r="49" spans="11:21" ht="15.75" thickBot="1" x14ac:dyDescent="0.3">
      <c r="K49" s="15" t="s">
        <v>66</v>
      </c>
      <c r="O49" s="16" t="s">
        <v>21</v>
      </c>
      <c r="P49" s="59">
        <f>SUM(P48,P12,P21,P30,P39,P48)</f>
        <v>3.9999999999999991</v>
      </c>
      <c r="Q49" s="60"/>
      <c r="R49" s="1">
        <v>145</v>
      </c>
      <c r="S49" s="1">
        <f>P49*R49*24</f>
        <v>13919.999999999996</v>
      </c>
      <c r="U49" s="1">
        <f>SUM(S12,S21,S30,S39,S48)</f>
        <v>579.99999999999989</v>
      </c>
    </row>
    <row r="50" spans="11:21" ht="16.5" thickTop="1" thickBot="1" x14ac:dyDescent="0.3">
      <c r="P50" s="61">
        <f>'[1]01-10-16 til 20-10-16'!P48</f>
        <v>0</v>
      </c>
      <c r="Q50" s="62"/>
      <c r="R50" s="1">
        <v>145</v>
      </c>
      <c r="S50" s="1">
        <f t="shared" ref="S50" si="0">P50*R50</f>
        <v>0</v>
      </c>
    </row>
    <row r="51" spans="11:21" ht="15.75" thickTop="1" x14ac:dyDescent="0.25">
      <c r="R51" s="1"/>
    </row>
  </sheetData>
  <mergeCells count="120">
    <mergeCell ref="A2:C2"/>
    <mergeCell ref="D2:I2"/>
    <mergeCell ref="K2:M2"/>
    <mergeCell ref="N2:O2"/>
    <mergeCell ref="A3:C3"/>
    <mergeCell ref="D3:I3"/>
    <mergeCell ref="K3:M3"/>
    <mergeCell ref="N3:O3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P21:Q21"/>
    <mergeCell ref="B22:C22"/>
    <mergeCell ref="D22:E22"/>
    <mergeCell ref="F22:G22"/>
    <mergeCell ref="H22:I22"/>
    <mergeCell ref="J22:K22"/>
    <mergeCell ref="L22:M22"/>
    <mergeCell ref="N22:O22"/>
    <mergeCell ref="N14:O14"/>
    <mergeCell ref="B21:C21"/>
    <mergeCell ref="D21:E21"/>
    <mergeCell ref="F21:G21"/>
    <mergeCell ref="H21:I21"/>
    <mergeCell ref="J21:K21"/>
    <mergeCell ref="L21:M21"/>
    <mergeCell ref="N21:O21"/>
    <mergeCell ref="B14:C14"/>
    <mergeCell ref="D14:E14"/>
    <mergeCell ref="F14:G14"/>
    <mergeCell ref="H14:I14"/>
    <mergeCell ref="J14:K14"/>
    <mergeCell ref="L14:M14"/>
    <mergeCell ref="P30:Q30"/>
    <mergeCell ref="B31:C31"/>
    <mergeCell ref="D31:E31"/>
    <mergeCell ref="F31:G31"/>
    <mergeCell ref="H31:I31"/>
    <mergeCell ref="J31:K31"/>
    <mergeCell ref="L31:M31"/>
    <mergeCell ref="N31:O31"/>
    <mergeCell ref="N23:O23"/>
    <mergeCell ref="B30:C30"/>
    <mergeCell ref="D30:E30"/>
    <mergeCell ref="F30:G30"/>
    <mergeCell ref="H30:I30"/>
    <mergeCell ref="J30:K30"/>
    <mergeCell ref="L30:M30"/>
    <mergeCell ref="N30:O30"/>
    <mergeCell ref="B23:C23"/>
    <mergeCell ref="D23:E23"/>
    <mergeCell ref="F23:G23"/>
    <mergeCell ref="H23:I23"/>
    <mergeCell ref="J23:K23"/>
    <mergeCell ref="L23:M23"/>
    <mergeCell ref="P39:Q39"/>
    <mergeCell ref="B40:C40"/>
    <mergeCell ref="D40:E40"/>
    <mergeCell ref="F40:G40"/>
    <mergeCell ref="H40:I40"/>
    <mergeCell ref="J40:K40"/>
    <mergeCell ref="L40:M40"/>
    <mergeCell ref="N40:O40"/>
    <mergeCell ref="N32:O32"/>
    <mergeCell ref="B39:C39"/>
    <mergeCell ref="D39:E39"/>
    <mergeCell ref="F39:G39"/>
    <mergeCell ref="H39:I39"/>
    <mergeCell ref="J39:K39"/>
    <mergeCell ref="L39:M39"/>
    <mergeCell ref="N39:O39"/>
    <mergeCell ref="B32:C32"/>
    <mergeCell ref="D32:E32"/>
    <mergeCell ref="F32:G32"/>
    <mergeCell ref="H32:I32"/>
    <mergeCell ref="J32:K32"/>
    <mergeCell ref="L32:M32"/>
    <mergeCell ref="P48:Q48"/>
    <mergeCell ref="P49:Q49"/>
    <mergeCell ref="P50:Q50"/>
    <mergeCell ref="N41:O41"/>
    <mergeCell ref="B48:C48"/>
    <mergeCell ref="D48:E48"/>
    <mergeCell ref="F48:G48"/>
    <mergeCell ref="H48:I48"/>
    <mergeCell ref="J48:K48"/>
    <mergeCell ref="L48:M48"/>
    <mergeCell ref="N48:O48"/>
    <mergeCell ref="B41:C41"/>
    <mergeCell ref="D41:E41"/>
    <mergeCell ref="F41:G41"/>
    <mergeCell ref="H41:I41"/>
    <mergeCell ref="J41:K41"/>
    <mergeCell ref="L41:M41"/>
  </mergeCells>
  <dataValidations count="1">
    <dataValidation type="time" allowBlank="1" showInputMessage="1" showErrorMessage="1" errorTitle="Forkert klokkeslætsformat" error="Klokkeslættet skal angives i følgende format: 12:00 AM" sqref="N42:N47 D42:D47 J42:J47 H42:H47 F42:F47 B6:B7 B15:B20 D15:D20 N15:N20 L15:L20 J15:J20 H15:H20 F15:F20 B24:B29 D24:D29 N24:N29 J24:J29 L42:L47 H24:H29 F24:F29 B33:B38 D33:D38 N33:N38 L33:L38 J33:J38 H33:H38 F33:F38 L24:L29 B42:B47 D6:D11 F6:F11 H6:H11 J6:J11 L6:L11 N6:N11">
      <formula1>0</formula1>
      <formula2>0.999988425925926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L19" sqref="L19"/>
    </sheetView>
  </sheetViews>
  <sheetFormatPr defaultRowHeight="15" x14ac:dyDescent="0.25"/>
  <cols>
    <col min="2" max="2" width="14.28515625" customWidth="1"/>
    <col min="3" max="3" width="10.42578125" bestFit="1" customWidth="1"/>
    <col min="4" max="4" width="9.85546875" bestFit="1" customWidth="1"/>
    <col min="5" max="5" width="10.42578125" bestFit="1" customWidth="1"/>
  </cols>
  <sheetData>
    <row r="1" spans="1:5" x14ac:dyDescent="0.25">
      <c r="A1" t="s">
        <v>22</v>
      </c>
      <c r="C1" s="17">
        <v>42756</v>
      </c>
      <c r="D1" s="18" t="s">
        <v>23</v>
      </c>
      <c r="E1" s="19">
        <v>42786</v>
      </c>
    </row>
    <row r="2" spans="1:5" x14ac:dyDescent="0.25">
      <c r="A2" t="s">
        <v>54</v>
      </c>
      <c r="C2" s="18"/>
      <c r="D2" s="18"/>
    </row>
    <row r="3" spans="1:5" x14ac:dyDescent="0.25">
      <c r="C3" s="18"/>
      <c r="D3" s="18"/>
    </row>
    <row r="4" spans="1:5" x14ac:dyDescent="0.25">
      <c r="A4" t="s">
        <v>24</v>
      </c>
      <c r="C4" s="18" t="s">
        <v>25</v>
      </c>
      <c r="D4" s="18"/>
    </row>
    <row r="5" spans="1:5" x14ac:dyDescent="0.25">
      <c r="A5" t="s">
        <v>55</v>
      </c>
      <c r="C5" s="20">
        <f>'21-02 til 20-03-17'!$P$12</f>
        <v>3.9999999999999991</v>
      </c>
      <c r="D5" s="18"/>
      <c r="E5" s="1"/>
    </row>
    <row r="6" spans="1:5" x14ac:dyDescent="0.25">
      <c r="A6" t="s">
        <v>56</v>
      </c>
      <c r="C6" s="20">
        <f>'21-02 til 20-03-17'!$P$21</f>
        <v>0</v>
      </c>
      <c r="D6" s="18"/>
      <c r="E6" s="1"/>
    </row>
    <row r="7" spans="1:5" x14ac:dyDescent="0.25">
      <c r="A7" t="s">
        <v>57</v>
      </c>
      <c r="C7" s="20">
        <f>'21-02 til 20-03-17'!$P$30</f>
        <v>0</v>
      </c>
      <c r="D7" s="18"/>
      <c r="E7" s="1"/>
    </row>
    <row r="8" spans="1:5" x14ac:dyDescent="0.25">
      <c r="A8" t="s">
        <v>58</v>
      </c>
      <c r="C8" s="22">
        <f>'21-02 til 20-03-17'!$P$39</f>
        <v>0</v>
      </c>
      <c r="D8" s="18"/>
    </row>
    <row r="9" spans="1:5" ht="15.75" thickBot="1" x14ac:dyDescent="0.3">
      <c r="A9" s="48" t="s">
        <v>59</v>
      </c>
      <c r="C9" s="20">
        <f>'21-02 til 20-03-17'!$P$48</f>
        <v>0</v>
      </c>
      <c r="D9" s="18"/>
    </row>
    <row r="10" spans="1:5" ht="16.5" thickTop="1" thickBot="1" x14ac:dyDescent="0.3">
      <c r="A10" t="s">
        <v>26</v>
      </c>
      <c r="C10" s="21">
        <f>SUM(C5:C9)</f>
        <v>3.9999999999999991</v>
      </c>
      <c r="D10" s="18" t="s">
        <v>27</v>
      </c>
      <c r="E10" s="1">
        <v>145</v>
      </c>
    </row>
    <row r="11" spans="1:5" ht="15.75" thickTop="1" x14ac:dyDescent="0.25">
      <c r="D11" s="18"/>
    </row>
    <row r="12" spans="1:5" x14ac:dyDescent="0.25">
      <c r="A12" t="s">
        <v>28</v>
      </c>
      <c r="D12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U9" sqref="U9"/>
    </sheetView>
  </sheetViews>
  <sheetFormatPr defaultRowHeight="15" x14ac:dyDescent="0.25"/>
  <cols>
    <col min="1" max="1" width="11" bestFit="1" customWidth="1"/>
    <col min="2" max="2" width="17.5703125" bestFit="1" customWidth="1"/>
    <col min="9" max="9" width="9.5703125" customWidth="1"/>
    <col min="10" max="10" width="11.140625" customWidth="1"/>
    <col min="11" max="11" width="9.5703125" customWidth="1"/>
    <col min="12" max="12" width="11" customWidth="1"/>
    <col min="14" max="14" width="10" customWidth="1"/>
    <col min="15" max="15" width="12.140625" customWidth="1"/>
    <col min="17" max="17" width="11.5703125" customWidth="1"/>
    <col min="18" max="18" width="10.140625" bestFit="1" customWidth="1"/>
  </cols>
  <sheetData>
    <row r="1" spans="1:19" x14ac:dyDescent="0.25">
      <c r="A1" s="18" t="s">
        <v>29</v>
      </c>
      <c r="B1" s="18" t="s">
        <v>29</v>
      </c>
      <c r="C1" s="18" t="s">
        <v>29</v>
      </c>
      <c r="D1" s="18" t="s">
        <v>60</v>
      </c>
      <c r="E1" s="18" t="s">
        <v>60</v>
      </c>
      <c r="F1" s="18"/>
      <c r="G1" s="23"/>
      <c r="H1" s="23"/>
      <c r="I1" s="23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23" t="s">
        <v>30</v>
      </c>
      <c r="B2" s="18" t="s">
        <v>31</v>
      </c>
      <c r="C2" s="18" t="s">
        <v>32</v>
      </c>
      <c r="D2" s="18" t="s">
        <v>61</v>
      </c>
      <c r="E2" s="24" t="s">
        <v>62</v>
      </c>
      <c r="F2" s="24"/>
      <c r="G2" s="25"/>
      <c r="H2" s="25"/>
      <c r="I2" s="26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27">
        <v>28</v>
      </c>
      <c r="B3" s="27">
        <v>-24</v>
      </c>
      <c r="C3" s="28">
        <v>1.93</v>
      </c>
      <c r="D3" s="49">
        <v>-120</v>
      </c>
      <c r="E3" s="50">
        <v>0.97</v>
      </c>
      <c r="F3" s="29"/>
      <c r="G3" s="30"/>
      <c r="H3" s="30"/>
      <c r="I3" s="30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1" thickBot="1" x14ac:dyDescent="0.35">
      <c r="A4" s="19"/>
      <c r="B4" s="18"/>
      <c r="C4" s="31"/>
      <c r="D4" s="18"/>
      <c r="E4" s="32"/>
      <c r="F4" s="32"/>
      <c r="G4" s="20"/>
      <c r="H4" s="20"/>
      <c r="I4" s="29"/>
      <c r="J4" s="18"/>
      <c r="K4" s="18"/>
      <c r="L4" s="18"/>
      <c r="M4" s="18"/>
      <c r="N4" s="18"/>
      <c r="O4" s="18" t="s">
        <v>33</v>
      </c>
      <c r="P4" s="18"/>
      <c r="Q4" s="18" t="s">
        <v>64</v>
      </c>
      <c r="R4" s="18" t="s">
        <v>63</v>
      </c>
      <c r="S4" s="18"/>
    </row>
    <row r="5" spans="1:19" ht="15.75" thickBot="1" x14ac:dyDescent="0.3">
      <c r="A5" s="33" t="s">
        <v>34</v>
      </c>
      <c r="B5" s="34" t="s">
        <v>35</v>
      </c>
      <c r="C5" s="34" t="s">
        <v>36</v>
      </c>
      <c r="D5" s="34" t="s">
        <v>37</v>
      </c>
      <c r="E5" s="34" t="s">
        <v>14</v>
      </c>
      <c r="F5" s="34" t="s">
        <v>38</v>
      </c>
      <c r="G5" s="34" t="s">
        <v>16</v>
      </c>
      <c r="H5" s="34" t="s">
        <v>39</v>
      </c>
      <c r="I5" s="34" t="s">
        <v>40</v>
      </c>
      <c r="J5" s="34" t="s">
        <v>41</v>
      </c>
      <c r="K5" s="34" t="s">
        <v>42</v>
      </c>
      <c r="L5" s="34" t="s">
        <v>43</v>
      </c>
      <c r="M5" s="34" t="s">
        <v>44</v>
      </c>
      <c r="N5" s="34" t="s">
        <v>45</v>
      </c>
      <c r="O5" s="35" t="s">
        <v>46</v>
      </c>
      <c r="P5" s="35" t="s">
        <v>47</v>
      </c>
      <c r="Q5" s="35" t="s">
        <v>65</v>
      </c>
      <c r="R5" s="35" t="s">
        <v>48</v>
      </c>
      <c r="S5" s="51" t="s">
        <v>49</v>
      </c>
    </row>
    <row r="6" spans="1:19" x14ac:dyDescent="0.25">
      <c r="A6" s="36">
        <v>42787</v>
      </c>
      <c r="B6" s="27" t="s">
        <v>50</v>
      </c>
      <c r="C6" s="47">
        <v>0.27083333333333331</v>
      </c>
      <c r="D6" s="47">
        <v>0.35416666666666669</v>
      </c>
      <c r="E6" s="37">
        <v>0.64583333333333337</v>
      </c>
      <c r="F6" s="37">
        <v>0.72916666666666663</v>
      </c>
      <c r="G6" s="32"/>
      <c r="H6" s="38"/>
      <c r="I6" s="18">
        <f>IF($C6&lt;&gt;"",(A$3),"")</f>
        <v>28</v>
      </c>
      <c r="J6" s="18">
        <f>IF($D6&lt;&gt;"",($A$3),"")</f>
        <v>28</v>
      </c>
      <c r="K6" s="18">
        <f>IF($E6&lt;&gt;"",($A$3),"")</f>
        <v>28</v>
      </c>
      <c r="L6" s="18">
        <f>IF($F6&lt;&gt;"",($A$3),"")</f>
        <v>28</v>
      </c>
      <c r="M6" s="18" t="str">
        <f>IF($G6&lt;&gt;"",($A$3),"")</f>
        <v/>
      </c>
      <c r="N6" s="18" t="str">
        <f>IF($H6&lt;&gt;"",($A$3),"")</f>
        <v/>
      </c>
      <c r="O6" s="18">
        <f t="shared" ref="O6:O25" si="0">IF(C6&lt;&gt;"",B$3,"")</f>
        <v>-24</v>
      </c>
      <c r="P6" s="18">
        <f t="shared" ref="P6:P37" si="1">SUM(I6:O6)</f>
        <v>88</v>
      </c>
      <c r="Q6" s="18" t="str">
        <f>IF($P6&gt;120,($D$3),"")</f>
        <v/>
      </c>
      <c r="R6" s="39">
        <f>IF(P6&lt;&gt;"",C$3,"" )</f>
        <v>1.93</v>
      </c>
      <c r="S6" s="39">
        <f>IF(P6&lt;&gt;"",P6*R6,"")</f>
        <v>169.84</v>
      </c>
    </row>
    <row r="7" spans="1:19" x14ac:dyDescent="0.25">
      <c r="A7" s="36">
        <v>42788</v>
      </c>
      <c r="B7" s="27"/>
      <c r="C7" s="47"/>
      <c r="D7" s="47"/>
      <c r="E7" s="40"/>
      <c r="F7" s="40"/>
      <c r="G7" s="38"/>
      <c r="H7" s="38"/>
      <c r="I7" s="18" t="str">
        <f t="shared" ref="I7:I37" si="2">IF($C7&lt;&gt;"",(A$3),"")</f>
        <v/>
      </c>
      <c r="J7" s="18" t="str">
        <f t="shared" ref="J7:J37" si="3">IF($D7&lt;&gt;"",($A$3),"")</f>
        <v/>
      </c>
      <c r="K7" s="18" t="str">
        <f t="shared" ref="K7:K37" si="4">IF($E7&lt;&gt;"",($A$3),"")</f>
        <v/>
      </c>
      <c r="L7" s="18" t="str">
        <f t="shared" ref="L7:L37" si="5">IF($F7&lt;&gt;"",($A$3),"")</f>
        <v/>
      </c>
      <c r="M7" s="18" t="str">
        <f t="shared" ref="M7:M37" si="6">IF($G7&lt;&gt;"",($A$3),"")</f>
        <v/>
      </c>
      <c r="N7" s="18" t="str">
        <f t="shared" ref="N7:N37" si="7">IF($H7&lt;&gt;"",($A$3),"")</f>
        <v/>
      </c>
      <c r="O7" s="18" t="str">
        <f t="shared" si="0"/>
        <v/>
      </c>
      <c r="P7" s="18">
        <f t="shared" si="1"/>
        <v>0</v>
      </c>
      <c r="Q7" s="18"/>
      <c r="R7" s="39">
        <f>IF(P7&lt;&gt;"",C$3,"" )</f>
        <v>1.93</v>
      </c>
      <c r="S7" s="39">
        <f>IF(P7&lt;&gt;"",P7*R7,"")</f>
        <v>0</v>
      </c>
    </row>
    <row r="8" spans="1:19" x14ac:dyDescent="0.25">
      <c r="A8" s="36">
        <v>42789</v>
      </c>
      <c r="B8" s="27"/>
      <c r="C8" s="47"/>
      <c r="D8" s="47"/>
      <c r="E8" s="37"/>
      <c r="F8" s="37"/>
      <c r="G8" s="18"/>
      <c r="H8" s="18"/>
      <c r="I8" s="18" t="str">
        <f t="shared" si="2"/>
        <v/>
      </c>
      <c r="J8" s="18" t="str">
        <f t="shared" si="3"/>
        <v/>
      </c>
      <c r="K8" s="18" t="str">
        <f t="shared" si="4"/>
        <v/>
      </c>
      <c r="L8" s="18" t="str">
        <f t="shared" si="5"/>
        <v/>
      </c>
      <c r="M8" s="18" t="str">
        <f t="shared" si="6"/>
        <v/>
      </c>
      <c r="N8" s="18" t="str">
        <f t="shared" si="7"/>
        <v/>
      </c>
      <c r="O8" s="18" t="str">
        <f t="shared" si="0"/>
        <v/>
      </c>
      <c r="P8" s="18">
        <f t="shared" si="1"/>
        <v>0</v>
      </c>
      <c r="Q8" s="18"/>
      <c r="R8" s="39">
        <f>IF(P8&lt;&gt;"",C$3,"" )</f>
        <v>1.93</v>
      </c>
      <c r="S8" s="39">
        <f>IF(P8&lt;&gt;"",P8*R8,"")</f>
        <v>0</v>
      </c>
    </row>
    <row r="9" spans="1:19" x14ac:dyDescent="0.25">
      <c r="A9" s="36">
        <v>42790</v>
      </c>
      <c r="B9" s="27"/>
      <c r="C9" s="47"/>
      <c r="D9" s="47"/>
      <c r="E9" s="37"/>
      <c r="F9" s="37"/>
      <c r="G9" s="18"/>
      <c r="H9" s="18"/>
      <c r="I9" s="18" t="str">
        <f t="shared" si="2"/>
        <v/>
      </c>
      <c r="J9" s="18" t="str">
        <f t="shared" si="3"/>
        <v/>
      </c>
      <c r="K9" s="18" t="str">
        <f t="shared" si="4"/>
        <v/>
      </c>
      <c r="L9" s="18" t="str">
        <f t="shared" si="5"/>
        <v/>
      </c>
      <c r="M9" s="18" t="str">
        <f t="shared" si="6"/>
        <v/>
      </c>
      <c r="N9" s="18" t="str">
        <f t="shared" si="7"/>
        <v/>
      </c>
      <c r="O9" s="18" t="str">
        <f t="shared" si="0"/>
        <v/>
      </c>
      <c r="P9" s="18">
        <f t="shared" si="1"/>
        <v>0</v>
      </c>
      <c r="Q9" s="18"/>
      <c r="R9" s="39">
        <f>IF(P9&lt;&gt;"",C$3,"" )</f>
        <v>1.93</v>
      </c>
      <c r="S9" s="39">
        <f>IF(P9&lt;&gt;"",P9*R9,"")</f>
        <v>0</v>
      </c>
    </row>
    <row r="10" spans="1:19" x14ac:dyDescent="0.25">
      <c r="A10" s="36">
        <v>42791</v>
      </c>
      <c r="B10" s="27"/>
      <c r="C10" s="41"/>
      <c r="D10" s="37"/>
      <c r="E10" s="37"/>
      <c r="F10" s="37"/>
      <c r="G10" s="18"/>
      <c r="H10" s="18"/>
      <c r="I10" s="18" t="str">
        <f t="shared" si="2"/>
        <v/>
      </c>
      <c r="J10" s="18" t="str">
        <f t="shared" si="3"/>
        <v/>
      </c>
      <c r="K10" s="18" t="str">
        <f t="shared" si="4"/>
        <v/>
      </c>
      <c r="L10" s="18" t="str">
        <f t="shared" si="5"/>
        <v/>
      </c>
      <c r="M10" s="18" t="str">
        <f t="shared" si="6"/>
        <v/>
      </c>
      <c r="N10" s="18" t="str">
        <f t="shared" si="7"/>
        <v/>
      </c>
      <c r="O10" s="18" t="str">
        <f t="shared" si="0"/>
        <v/>
      </c>
      <c r="P10" s="18">
        <f t="shared" si="1"/>
        <v>0</v>
      </c>
      <c r="Q10" s="18"/>
      <c r="R10" s="39">
        <f>IF(P10&lt;&gt;"",C$3,"" )</f>
        <v>1.93</v>
      </c>
      <c r="S10" s="39">
        <f>IF(P10&lt;&gt;"",P10*R10,"")</f>
        <v>0</v>
      </c>
    </row>
    <row r="11" spans="1:19" x14ac:dyDescent="0.25">
      <c r="A11" s="36">
        <v>42792</v>
      </c>
      <c r="B11" s="27"/>
      <c r="C11" s="41"/>
      <c r="D11" s="41"/>
      <c r="E11" s="37"/>
      <c r="F11" s="37"/>
      <c r="G11" s="18"/>
      <c r="H11" s="18"/>
      <c r="I11" s="18" t="str">
        <f t="shared" si="2"/>
        <v/>
      </c>
      <c r="J11" s="18" t="str">
        <f t="shared" si="3"/>
        <v/>
      </c>
      <c r="K11" s="18" t="str">
        <f t="shared" si="4"/>
        <v/>
      </c>
      <c r="L11" s="18" t="str">
        <f t="shared" si="5"/>
        <v/>
      </c>
      <c r="M11" s="18" t="str">
        <f t="shared" si="6"/>
        <v/>
      </c>
      <c r="N11" s="18" t="str">
        <f t="shared" si="7"/>
        <v/>
      </c>
      <c r="O11" s="18" t="str">
        <f t="shared" si="0"/>
        <v/>
      </c>
      <c r="P11" s="18">
        <f t="shared" si="1"/>
        <v>0</v>
      </c>
      <c r="Q11" s="18"/>
      <c r="R11" s="39">
        <f>IF(P11&lt;&gt;"",C$3,"" )</f>
        <v>1.93</v>
      </c>
      <c r="S11" s="39">
        <f>IF(P11&lt;&gt;"",P11*R11,"")</f>
        <v>0</v>
      </c>
    </row>
    <row r="12" spans="1:19" x14ac:dyDescent="0.25">
      <c r="A12" s="36">
        <v>42793</v>
      </c>
      <c r="B12" s="27"/>
      <c r="C12" s="41"/>
      <c r="D12" s="41"/>
      <c r="E12" s="37"/>
      <c r="F12" s="37"/>
      <c r="G12" s="18"/>
      <c r="H12" s="18"/>
      <c r="I12" s="18" t="str">
        <f t="shared" si="2"/>
        <v/>
      </c>
      <c r="J12" s="18" t="str">
        <f t="shared" si="3"/>
        <v/>
      </c>
      <c r="K12" s="18" t="str">
        <f t="shared" si="4"/>
        <v/>
      </c>
      <c r="L12" s="18" t="str">
        <f t="shared" si="5"/>
        <v/>
      </c>
      <c r="M12" s="18" t="str">
        <f t="shared" si="6"/>
        <v/>
      </c>
      <c r="N12" s="18" t="str">
        <f t="shared" si="7"/>
        <v/>
      </c>
      <c r="O12" s="18" t="str">
        <f t="shared" si="0"/>
        <v/>
      </c>
      <c r="P12" s="18">
        <f t="shared" si="1"/>
        <v>0</v>
      </c>
      <c r="Q12" s="18"/>
      <c r="R12" s="39">
        <f>IF(P12&lt;&gt;"",C$3,"" )</f>
        <v>1.93</v>
      </c>
      <c r="S12" s="39">
        <f>IF(P12&lt;&gt;"",P12*R12,"")</f>
        <v>0</v>
      </c>
    </row>
    <row r="13" spans="1:19" x14ac:dyDescent="0.25">
      <c r="A13" s="36">
        <v>42794</v>
      </c>
      <c r="B13" s="27"/>
      <c r="C13" s="41"/>
      <c r="D13" s="37"/>
      <c r="E13" s="37"/>
      <c r="F13" s="37"/>
      <c r="G13" s="38"/>
      <c r="H13" s="38"/>
      <c r="I13" s="18" t="str">
        <f t="shared" si="2"/>
        <v/>
      </c>
      <c r="J13" s="18" t="str">
        <f t="shared" si="3"/>
        <v/>
      </c>
      <c r="K13" s="18" t="str">
        <f t="shared" si="4"/>
        <v/>
      </c>
      <c r="L13" s="18" t="str">
        <f t="shared" si="5"/>
        <v/>
      </c>
      <c r="M13" s="18" t="str">
        <f t="shared" si="6"/>
        <v/>
      </c>
      <c r="N13" s="18" t="str">
        <f t="shared" si="7"/>
        <v/>
      </c>
      <c r="O13" s="18" t="str">
        <f t="shared" si="0"/>
        <v/>
      </c>
      <c r="P13" s="18">
        <f t="shared" si="1"/>
        <v>0</v>
      </c>
      <c r="Q13" s="18"/>
      <c r="R13" s="39">
        <f>IF(P13&lt;&gt;"",C$3,"" )</f>
        <v>1.93</v>
      </c>
      <c r="S13" s="39">
        <f>IF(P13&lt;&gt;"",P13*R13,"")</f>
        <v>0</v>
      </c>
    </row>
    <row r="14" spans="1:19" x14ac:dyDescent="0.25">
      <c r="A14" s="36">
        <v>42795</v>
      </c>
      <c r="B14" s="27"/>
      <c r="C14" s="41"/>
      <c r="D14" s="37"/>
      <c r="E14" s="37"/>
      <c r="F14" s="37"/>
      <c r="G14" s="38"/>
      <c r="H14" s="38"/>
      <c r="I14" s="18" t="str">
        <f t="shared" si="2"/>
        <v/>
      </c>
      <c r="J14" s="18" t="str">
        <f t="shared" si="3"/>
        <v/>
      </c>
      <c r="K14" s="18" t="str">
        <f t="shared" si="4"/>
        <v/>
      </c>
      <c r="L14" s="18" t="str">
        <f t="shared" si="5"/>
        <v/>
      </c>
      <c r="M14" s="18" t="str">
        <f t="shared" si="6"/>
        <v/>
      </c>
      <c r="N14" s="18" t="str">
        <f t="shared" si="7"/>
        <v/>
      </c>
      <c r="O14" s="18" t="str">
        <f t="shared" si="0"/>
        <v/>
      </c>
      <c r="P14" s="18">
        <f t="shared" si="1"/>
        <v>0</v>
      </c>
      <c r="Q14" s="18"/>
      <c r="R14" s="39">
        <f>IF(P14&lt;&gt;"",C$3,"" )</f>
        <v>1.93</v>
      </c>
      <c r="S14" s="39">
        <f>IF(P14&lt;&gt;"",P14*R14,"")</f>
        <v>0</v>
      </c>
    </row>
    <row r="15" spans="1:19" x14ac:dyDescent="0.25">
      <c r="A15" s="36">
        <v>42796</v>
      </c>
      <c r="B15" s="27"/>
      <c r="C15" s="41"/>
      <c r="D15" s="41"/>
      <c r="E15" s="37"/>
      <c r="F15" s="37"/>
      <c r="G15" s="18"/>
      <c r="H15" s="18"/>
      <c r="I15" s="18" t="str">
        <f t="shared" si="2"/>
        <v/>
      </c>
      <c r="J15" s="18" t="str">
        <f t="shared" si="3"/>
        <v/>
      </c>
      <c r="K15" s="18" t="str">
        <f t="shared" si="4"/>
        <v/>
      </c>
      <c r="L15" s="18" t="str">
        <f t="shared" si="5"/>
        <v/>
      </c>
      <c r="M15" s="18" t="str">
        <f t="shared" si="6"/>
        <v/>
      </c>
      <c r="N15" s="18" t="str">
        <f t="shared" si="7"/>
        <v/>
      </c>
      <c r="O15" s="18" t="str">
        <f t="shared" si="0"/>
        <v/>
      </c>
      <c r="P15" s="18">
        <f t="shared" si="1"/>
        <v>0</v>
      </c>
      <c r="Q15" s="18"/>
      <c r="R15" s="39">
        <f>IF(P15&lt;&gt;"",C$3,"" )</f>
        <v>1.93</v>
      </c>
      <c r="S15" s="39">
        <f>IF(P15&lt;&gt;"",P15*R15,"")</f>
        <v>0</v>
      </c>
    </row>
    <row r="16" spans="1:19" x14ac:dyDescent="0.25">
      <c r="A16" s="36">
        <v>42797</v>
      </c>
      <c r="B16" s="27"/>
      <c r="C16" s="41"/>
      <c r="D16" s="41"/>
      <c r="E16" s="37"/>
      <c r="F16" s="37"/>
      <c r="G16" s="18"/>
      <c r="H16" s="18"/>
      <c r="I16" s="18" t="str">
        <f t="shared" si="2"/>
        <v/>
      </c>
      <c r="J16" s="18" t="str">
        <f t="shared" si="3"/>
        <v/>
      </c>
      <c r="K16" s="18" t="str">
        <f t="shared" si="4"/>
        <v/>
      </c>
      <c r="L16" s="18" t="str">
        <f t="shared" si="5"/>
        <v/>
      </c>
      <c r="M16" s="18" t="str">
        <f t="shared" si="6"/>
        <v/>
      </c>
      <c r="N16" s="18" t="str">
        <f t="shared" si="7"/>
        <v/>
      </c>
      <c r="O16" s="18" t="str">
        <f t="shared" si="0"/>
        <v/>
      </c>
      <c r="P16" s="18">
        <f t="shared" si="1"/>
        <v>0</v>
      </c>
      <c r="Q16" s="18"/>
      <c r="R16" s="39">
        <f>IF(P16&lt;&gt;"",C$3,"" )</f>
        <v>1.93</v>
      </c>
      <c r="S16" s="39">
        <f>IF(P16&lt;&gt;"",P16*R16,"")</f>
        <v>0</v>
      </c>
    </row>
    <row r="17" spans="1:19" x14ac:dyDescent="0.25">
      <c r="A17" s="36">
        <v>42798</v>
      </c>
      <c r="B17" s="27"/>
      <c r="C17" s="27"/>
      <c r="D17" s="27"/>
      <c r="E17" s="42"/>
      <c r="F17" s="42"/>
      <c r="G17" s="18"/>
      <c r="H17" s="18"/>
      <c r="I17" s="18" t="str">
        <f t="shared" si="2"/>
        <v/>
      </c>
      <c r="J17" s="18" t="str">
        <f t="shared" si="3"/>
        <v/>
      </c>
      <c r="K17" s="18" t="str">
        <f t="shared" si="4"/>
        <v/>
      </c>
      <c r="L17" s="18" t="str">
        <f t="shared" si="5"/>
        <v/>
      </c>
      <c r="M17" s="18" t="str">
        <f t="shared" si="6"/>
        <v/>
      </c>
      <c r="N17" s="18" t="str">
        <f t="shared" si="7"/>
        <v/>
      </c>
      <c r="O17" s="18" t="str">
        <f t="shared" si="0"/>
        <v/>
      </c>
      <c r="P17" s="18">
        <f t="shared" si="1"/>
        <v>0</v>
      </c>
      <c r="Q17" s="18"/>
      <c r="R17" s="39">
        <f>IF(P17&lt;&gt;"",C$3,"" )</f>
        <v>1.93</v>
      </c>
      <c r="S17" s="39">
        <f>IF(P17&lt;&gt;"",P17*R17,"")</f>
        <v>0</v>
      </c>
    </row>
    <row r="18" spans="1:19" x14ac:dyDescent="0.25">
      <c r="A18" s="36">
        <v>42799</v>
      </c>
      <c r="B18" s="27"/>
      <c r="C18" s="41"/>
      <c r="D18" s="41"/>
      <c r="E18" s="37"/>
      <c r="F18" s="37"/>
      <c r="G18" s="18"/>
      <c r="H18" s="18"/>
      <c r="I18" s="18" t="str">
        <f t="shared" si="2"/>
        <v/>
      </c>
      <c r="J18" s="18" t="str">
        <f t="shared" si="3"/>
        <v/>
      </c>
      <c r="K18" s="18" t="str">
        <f t="shared" si="4"/>
        <v/>
      </c>
      <c r="L18" s="18" t="str">
        <f t="shared" si="5"/>
        <v/>
      </c>
      <c r="M18" s="18" t="str">
        <f t="shared" si="6"/>
        <v/>
      </c>
      <c r="N18" s="18" t="str">
        <f t="shared" si="7"/>
        <v/>
      </c>
      <c r="O18" s="18" t="str">
        <f t="shared" si="0"/>
        <v/>
      </c>
      <c r="P18" s="18">
        <f t="shared" si="1"/>
        <v>0</v>
      </c>
      <c r="Q18" s="18"/>
      <c r="R18" s="39">
        <f>IF(P18&lt;&gt;"",C$3,"" )</f>
        <v>1.93</v>
      </c>
      <c r="S18" s="39">
        <f>IF(P18&lt;&gt;"",P18*R18,"")</f>
        <v>0</v>
      </c>
    </row>
    <row r="19" spans="1:19" x14ac:dyDescent="0.25">
      <c r="A19" s="36">
        <v>42800</v>
      </c>
      <c r="B19" s="27"/>
      <c r="C19" s="41"/>
      <c r="D19" s="41"/>
      <c r="E19" s="37"/>
      <c r="F19" s="37"/>
      <c r="G19" s="18"/>
      <c r="H19" s="18"/>
      <c r="I19" s="18" t="str">
        <f t="shared" si="2"/>
        <v/>
      </c>
      <c r="J19" s="18" t="str">
        <f t="shared" si="3"/>
        <v/>
      </c>
      <c r="K19" s="18" t="str">
        <f t="shared" si="4"/>
        <v/>
      </c>
      <c r="L19" s="18" t="str">
        <f t="shared" si="5"/>
        <v/>
      </c>
      <c r="M19" s="18" t="str">
        <f t="shared" si="6"/>
        <v/>
      </c>
      <c r="N19" s="18" t="str">
        <f t="shared" si="7"/>
        <v/>
      </c>
      <c r="O19" s="18" t="str">
        <f t="shared" si="0"/>
        <v/>
      </c>
      <c r="P19" s="18">
        <f t="shared" si="1"/>
        <v>0</v>
      </c>
      <c r="Q19" s="18"/>
      <c r="R19" s="39">
        <f>IF(P19&lt;&gt;"",C$3,"" )</f>
        <v>1.93</v>
      </c>
      <c r="S19" s="39">
        <f>IF(P19&lt;&gt;"",P19*R19,"")</f>
        <v>0</v>
      </c>
    </row>
    <row r="20" spans="1:19" x14ac:dyDescent="0.25">
      <c r="A20" s="36">
        <v>42801</v>
      </c>
      <c r="B20" s="27"/>
      <c r="C20" s="37"/>
      <c r="D20" s="37"/>
      <c r="E20" s="37"/>
      <c r="F20" s="37"/>
      <c r="G20" s="32"/>
      <c r="H20" s="38"/>
      <c r="I20" s="18" t="str">
        <f t="shared" si="2"/>
        <v/>
      </c>
      <c r="J20" s="18" t="str">
        <f t="shared" si="3"/>
        <v/>
      </c>
      <c r="K20" s="18" t="str">
        <f t="shared" si="4"/>
        <v/>
      </c>
      <c r="L20" s="18" t="str">
        <f t="shared" si="5"/>
        <v/>
      </c>
      <c r="M20" s="18" t="str">
        <f t="shared" si="6"/>
        <v/>
      </c>
      <c r="N20" s="18" t="str">
        <f t="shared" si="7"/>
        <v/>
      </c>
      <c r="O20" s="18" t="str">
        <f t="shared" si="0"/>
        <v/>
      </c>
      <c r="P20" s="18">
        <f t="shared" si="1"/>
        <v>0</v>
      </c>
      <c r="Q20" s="18"/>
      <c r="R20" s="39">
        <f>IF(P20&lt;&gt;"",C$3,"" )</f>
        <v>1.93</v>
      </c>
      <c r="S20" s="39">
        <f>IF(P20&lt;&gt;"",P20*R20,"")</f>
        <v>0</v>
      </c>
    </row>
    <row r="21" spans="1:19" x14ac:dyDescent="0.25">
      <c r="A21" s="36">
        <v>42802</v>
      </c>
      <c r="B21" s="27"/>
      <c r="C21" s="41"/>
      <c r="D21" s="41"/>
      <c r="E21" s="37"/>
      <c r="F21" s="37"/>
      <c r="G21" s="18"/>
      <c r="H21" s="18"/>
      <c r="I21" s="18" t="str">
        <f t="shared" si="2"/>
        <v/>
      </c>
      <c r="J21" s="18" t="str">
        <f t="shared" si="3"/>
        <v/>
      </c>
      <c r="K21" s="18" t="str">
        <f t="shared" si="4"/>
        <v/>
      </c>
      <c r="L21" s="18" t="str">
        <f t="shared" si="5"/>
        <v/>
      </c>
      <c r="M21" s="18" t="str">
        <f t="shared" si="6"/>
        <v/>
      </c>
      <c r="N21" s="18" t="str">
        <f t="shared" si="7"/>
        <v/>
      </c>
      <c r="O21" s="18" t="str">
        <f t="shared" si="0"/>
        <v/>
      </c>
      <c r="P21" s="18">
        <f t="shared" si="1"/>
        <v>0</v>
      </c>
      <c r="Q21" s="18"/>
      <c r="R21" s="39">
        <f>IF(P21&lt;&gt;"",C$3,"" )</f>
        <v>1.93</v>
      </c>
      <c r="S21" s="39">
        <f>IF(P21&lt;&gt;"",P21*R21,"")</f>
        <v>0</v>
      </c>
    </row>
    <row r="22" spans="1:19" x14ac:dyDescent="0.25">
      <c r="A22" s="36">
        <v>42803</v>
      </c>
      <c r="B22" s="27"/>
      <c r="C22" s="41"/>
      <c r="D22" s="41"/>
      <c r="E22" s="37"/>
      <c r="F22" s="37"/>
      <c r="G22" s="18"/>
      <c r="H22" s="18"/>
      <c r="I22" s="18" t="str">
        <f t="shared" si="2"/>
        <v/>
      </c>
      <c r="J22" s="18" t="str">
        <f t="shared" si="3"/>
        <v/>
      </c>
      <c r="K22" s="18" t="str">
        <f t="shared" si="4"/>
        <v/>
      </c>
      <c r="L22" s="18" t="str">
        <f t="shared" si="5"/>
        <v/>
      </c>
      <c r="M22" s="18" t="str">
        <f t="shared" si="6"/>
        <v/>
      </c>
      <c r="N22" s="18" t="str">
        <f t="shared" si="7"/>
        <v/>
      </c>
      <c r="O22" s="18" t="str">
        <f t="shared" si="0"/>
        <v/>
      </c>
      <c r="P22" s="18">
        <f t="shared" si="1"/>
        <v>0</v>
      </c>
      <c r="Q22" s="18"/>
      <c r="R22" s="39">
        <f>IF(P22&lt;&gt;"",C$3,"" )</f>
        <v>1.93</v>
      </c>
      <c r="S22" s="39">
        <f>IF(P22&lt;&gt;"",P22*R22,"")</f>
        <v>0</v>
      </c>
    </row>
    <row r="23" spans="1:19" x14ac:dyDescent="0.25">
      <c r="A23" s="36">
        <v>42804</v>
      </c>
      <c r="B23" s="27"/>
      <c r="C23" s="41"/>
      <c r="D23" s="41"/>
      <c r="E23" s="37"/>
      <c r="F23" s="37"/>
      <c r="G23" s="18"/>
      <c r="H23" s="18"/>
      <c r="I23" s="18" t="str">
        <f t="shared" si="2"/>
        <v/>
      </c>
      <c r="J23" s="18" t="str">
        <f t="shared" si="3"/>
        <v/>
      </c>
      <c r="K23" s="18" t="str">
        <f t="shared" si="4"/>
        <v/>
      </c>
      <c r="L23" s="18" t="str">
        <f t="shared" si="5"/>
        <v/>
      </c>
      <c r="M23" s="18" t="str">
        <f t="shared" si="6"/>
        <v/>
      </c>
      <c r="N23" s="18" t="str">
        <f t="shared" si="7"/>
        <v/>
      </c>
      <c r="O23" s="18" t="str">
        <f t="shared" si="0"/>
        <v/>
      </c>
      <c r="P23" s="18">
        <f t="shared" si="1"/>
        <v>0</v>
      </c>
      <c r="Q23" s="18"/>
      <c r="R23" s="39">
        <f>IF(P23&lt;&gt;"",C$3,"" )</f>
        <v>1.93</v>
      </c>
      <c r="S23" s="39">
        <f>IF(P23&lt;&gt;"",P23*R23,"")</f>
        <v>0</v>
      </c>
    </row>
    <row r="24" spans="1:19" x14ac:dyDescent="0.25">
      <c r="A24" s="36">
        <v>42805</v>
      </c>
      <c r="B24" s="27"/>
      <c r="C24" s="41"/>
      <c r="D24" s="41"/>
      <c r="E24" s="37"/>
      <c r="F24" s="37"/>
      <c r="G24" s="18"/>
      <c r="H24" s="18"/>
      <c r="I24" s="18" t="str">
        <f t="shared" si="2"/>
        <v/>
      </c>
      <c r="J24" s="18" t="str">
        <f t="shared" si="3"/>
        <v/>
      </c>
      <c r="K24" s="18" t="str">
        <f t="shared" si="4"/>
        <v/>
      </c>
      <c r="L24" s="18" t="str">
        <f t="shared" si="5"/>
        <v/>
      </c>
      <c r="M24" s="18" t="str">
        <f t="shared" si="6"/>
        <v/>
      </c>
      <c r="N24" s="18" t="str">
        <f t="shared" si="7"/>
        <v/>
      </c>
      <c r="O24" s="18" t="str">
        <f t="shared" si="0"/>
        <v/>
      </c>
      <c r="P24" s="18">
        <f t="shared" si="1"/>
        <v>0</v>
      </c>
      <c r="Q24" s="18"/>
      <c r="R24" s="39">
        <f>IF(P24&lt;&gt;"",C$3,"" )</f>
        <v>1.93</v>
      </c>
      <c r="S24" s="39">
        <f>IF(P24&lt;&gt;"",P24*R24,"")</f>
        <v>0</v>
      </c>
    </row>
    <row r="25" spans="1:19" x14ac:dyDescent="0.25">
      <c r="A25" s="36">
        <v>42806</v>
      </c>
      <c r="B25" s="27"/>
      <c r="C25" s="41"/>
      <c r="D25" s="41"/>
      <c r="E25" s="37"/>
      <c r="F25" s="37"/>
      <c r="G25" s="18"/>
      <c r="H25" s="18"/>
      <c r="I25" s="18" t="str">
        <f t="shared" si="2"/>
        <v/>
      </c>
      <c r="J25" s="18" t="str">
        <f t="shared" si="3"/>
        <v/>
      </c>
      <c r="K25" s="18" t="str">
        <f t="shared" si="4"/>
        <v/>
      </c>
      <c r="L25" s="18" t="str">
        <f t="shared" si="5"/>
        <v/>
      </c>
      <c r="M25" s="18" t="str">
        <f t="shared" si="6"/>
        <v/>
      </c>
      <c r="N25" s="18" t="str">
        <f t="shared" si="7"/>
        <v/>
      </c>
      <c r="O25" s="18" t="str">
        <f t="shared" si="0"/>
        <v/>
      </c>
      <c r="P25" s="18">
        <f t="shared" si="1"/>
        <v>0</v>
      </c>
      <c r="Q25" s="18"/>
      <c r="R25" s="39">
        <f>IF(P25&lt;&gt;"",C$3,"" )</f>
        <v>1.93</v>
      </c>
      <c r="S25" s="39">
        <f>IF(P25&lt;&gt;"",P25*R25,"")</f>
        <v>0</v>
      </c>
    </row>
    <row r="26" spans="1:19" x14ac:dyDescent="0.25">
      <c r="A26" s="36">
        <v>42807</v>
      </c>
      <c r="B26" s="27"/>
      <c r="C26" s="41"/>
      <c r="D26" s="41"/>
      <c r="E26" s="37"/>
      <c r="F26" s="37"/>
      <c r="G26" s="18"/>
      <c r="H26" s="18"/>
      <c r="I26" s="18" t="str">
        <f t="shared" si="2"/>
        <v/>
      </c>
      <c r="J26" s="18" t="str">
        <f t="shared" si="3"/>
        <v/>
      </c>
      <c r="K26" s="18" t="str">
        <f t="shared" si="4"/>
        <v/>
      </c>
      <c r="L26" s="18" t="str">
        <f t="shared" si="5"/>
        <v/>
      </c>
      <c r="M26" s="18" t="str">
        <f t="shared" si="6"/>
        <v/>
      </c>
      <c r="N26" s="18" t="str">
        <f t="shared" si="7"/>
        <v/>
      </c>
      <c r="O26" s="18"/>
      <c r="P26" s="18">
        <f t="shared" si="1"/>
        <v>0</v>
      </c>
      <c r="Q26" s="18"/>
      <c r="R26" s="39">
        <f>IF(P26&lt;&gt;"",C$3,"" )</f>
        <v>1.93</v>
      </c>
      <c r="S26" s="39">
        <f>IF(P26&lt;&gt;"",P26*R26,"")</f>
        <v>0</v>
      </c>
    </row>
    <row r="27" spans="1:19" x14ac:dyDescent="0.25">
      <c r="A27" s="36">
        <v>42808</v>
      </c>
      <c r="B27" s="27"/>
      <c r="C27" s="41"/>
      <c r="D27" s="41"/>
      <c r="E27" s="37"/>
      <c r="F27" s="37"/>
      <c r="G27" s="18"/>
      <c r="H27" s="18"/>
      <c r="I27" s="18" t="str">
        <f t="shared" si="2"/>
        <v/>
      </c>
      <c r="J27" s="18" t="str">
        <f t="shared" si="3"/>
        <v/>
      </c>
      <c r="K27" s="18" t="str">
        <f t="shared" si="4"/>
        <v/>
      </c>
      <c r="L27" s="18" t="str">
        <f t="shared" si="5"/>
        <v/>
      </c>
      <c r="M27" s="18" t="str">
        <f t="shared" si="6"/>
        <v/>
      </c>
      <c r="N27" s="18" t="str">
        <f t="shared" si="7"/>
        <v/>
      </c>
      <c r="O27" s="18" t="str">
        <f t="shared" ref="O27:O37" si="8">IF(C27&lt;&gt;"",B$3,"")</f>
        <v/>
      </c>
      <c r="P27" s="18">
        <f t="shared" si="1"/>
        <v>0</v>
      </c>
      <c r="Q27" s="18"/>
      <c r="R27" s="39">
        <f>IF(P27&lt;&gt;"",C$3,"" )</f>
        <v>1.93</v>
      </c>
      <c r="S27" s="39">
        <f>IF(P27&lt;&gt;"",P27*R27,"")</f>
        <v>0</v>
      </c>
    </row>
    <row r="28" spans="1:19" x14ac:dyDescent="0.25">
      <c r="A28" s="36">
        <v>42809</v>
      </c>
      <c r="B28" s="27"/>
      <c r="C28" s="41"/>
      <c r="D28" s="41"/>
      <c r="E28" s="37"/>
      <c r="F28" s="37"/>
      <c r="G28" s="18"/>
      <c r="H28" s="18"/>
      <c r="I28" s="18" t="str">
        <f t="shared" si="2"/>
        <v/>
      </c>
      <c r="J28" s="18" t="str">
        <f t="shared" si="3"/>
        <v/>
      </c>
      <c r="K28" s="18" t="str">
        <f t="shared" si="4"/>
        <v/>
      </c>
      <c r="L28" s="18" t="str">
        <f t="shared" si="5"/>
        <v/>
      </c>
      <c r="M28" s="18" t="str">
        <f t="shared" si="6"/>
        <v/>
      </c>
      <c r="N28" s="18" t="str">
        <f t="shared" si="7"/>
        <v/>
      </c>
      <c r="O28" s="18" t="str">
        <f t="shared" si="8"/>
        <v/>
      </c>
      <c r="P28" s="18">
        <f t="shared" si="1"/>
        <v>0</v>
      </c>
      <c r="Q28" s="18"/>
      <c r="R28" s="39">
        <f>IF(P28&lt;&gt;"",C$3,"" )</f>
        <v>1.93</v>
      </c>
      <c r="S28" s="39">
        <f>IF(P28&lt;&gt;"",P28*R28,"")</f>
        <v>0</v>
      </c>
    </row>
    <row r="29" spans="1:19" x14ac:dyDescent="0.25">
      <c r="A29" s="36">
        <v>42810</v>
      </c>
      <c r="B29" s="27"/>
      <c r="C29" s="41"/>
      <c r="D29" s="41"/>
      <c r="E29" s="37"/>
      <c r="F29" s="37"/>
      <c r="G29" s="18"/>
      <c r="H29" s="18"/>
      <c r="I29" s="18" t="str">
        <f t="shared" si="2"/>
        <v/>
      </c>
      <c r="J29" s="18" t="str">
        <f t="shared" si="3"/>
        <v/>
      </c>
      <c r="K29" s="18" t="str">
        <f t="shared" si="4"/>
        <v/>
      </c>
      <c r="L29" s="18" t="str">
        <f t="shared" si="5"/>
        <v/>
      </c>
      <c r="M29" s="18" t="str">
        <f t="shared" si="6"/>
        <v/>
      </c>
      <c r="N29" s="18" t="str">
        <f t="shared" si="7"/>
        <v/>
      </c>
      <c r="O29" s="18" t="str">
        <f t="shared" si="8"/>
        <v/>
      </c>
      <c r="P29" s="18">
        <f t="shared" si="1"/>
        <v>0</v>
      </c>
      <c r="Q29" s="18"/>
      <c r="R29" s="39">
        <f>IF(P29&lt;&gt;"",C$3,"" )</f>
        <v>1.93</v>
      </c>
      <c r="S29" s="39">
        <f>IF(P29&lt;&gt;"",P29*R29,"")</f>
        <v>0</v>
      </c>
    </row>
    <row r="30" spans="1:19" x14ac:dyDescent="0.25">
      <c r="A30" s="36">
        <v>42811</v>
      </c>
      <c r="B30" s="27"/>
      <c r="C30" s="41"/>
      <c r="D30" s="41"/>
      <c r="E30" s="37"/>
      <c r="F30" s="37"/>
      <c r="G30" s="18"/>
      <c r="H30" s="18"/>
      <c r="I30" s="18" t="str">
        <f t="shared" si="2"/>
        <v/>
      </c>
      <c r="J30" s="18" t="str">
        <f t="shared" si="3"/>
        <v/>
      </c>
      <c r="K30" s="18" t="str">
        <f t="shared" si="4"/>
        <v/>
      </c>
      <c r="L30" s="18" t="str">
        <f t="shared" si="5"/>
        <v/>
      </c>
      <c r="M30" s="18" t="str">
        <f t="shared" si="6"/>
        <v/>
      </c>
      <c r="N30" s="18" t="str">
        <f t="shared" si="7"/>
        <v/>
      </c>
      <c r="O30" s="18" t="str">
        <f t="shared" si="8"/>
        <v/>
      </c>
      <c r="P30" s="18">
        <f t="shared" si="1"/>
        <v>0</v>
      </c>
      <c r="Q30" s="18"/>
      <c r="R30" s="39">
        <f>IF(P30&lt;&gt;"",C$3,"" )</f>
        <v>1.93</v>
      </c>
      <c r="S30" s="39">
        <f>IF(P30&lt;&gt;"",P30*R30,"")</f>
        <v>0</v>
      </c>
    </row>
    <row r="31" spans="1:19" x14ac:dyDescent="0.25">
      <c r="A31" s="36">
        <v>42812</v>
      </c>
      <c r="B31" s="27"/>
      <c r="C31" s="41"/>
      <c r="D31" s="41"/>
      <c r="E31" s="37"/>
      <c r="F31" s="37"/>
      <c r="G31" s="18"/>
      <c r="H31" s="18"/>
      <c r="I31" s="18" t="str">
        <f t="shared" si="2"/>
        <v/>
      </c>
      <c r="J31" s="18" t="str">
        <f t="shared" si="3"/>
        <v/>
      </c>
      <c r="K31" s="18" t="str">
        <f t="shared" si="4"/>
        <v/>
      </c>
      <c r="L31" s="18" t="str">
        <f t="shared" si="5"/>
        <v/>
      </c>
      <c r="M31" s="18" t="str">
        <f t="shared" si="6"/>
        <v/>
      </c>
      <c r="N31" s="18" t="str">
        <f t="shared" si="7"/>
        <v/>
      </c>
      <c r="O31" s="18" t="str">
        <f t="shared" si="8"/>
        <v/>
      </c>
      <c r="P31" s="18">
        <f t="shared" si="1"/>
        <v>0</v>
      </c>
      <c r="Q31" s="18"/>
      <c r="R31" s="39">
        <f>IF(P31&lt;&gt;"",C$3,"" )</f>
        <v>1.93</v>
      </c>
      <c r="S31" s="39">
        <f>IF(P31&lt;&gt;"",P31*R31,"")</f>
        <v>0</v>
      </c>
    </row>
    <row r="32" spans="1:19" x14ac:dyDescent="0.25">
      <c r="A32" s="36">
        <v>42813</v>
      </c>
      <c r="B32" s="27"/>
      <c r="C32" s="41"/>
      <c r="D32" s="41"/>
      <c r="E32" s="37"/>
      <c r="F32" s="37"/>
      <c r="G32" s="18"/>
      <c r="H32" s="18"/>
      <c r="I32" s="18" t="str">
        <f t="shared" si="2"/>
        <v/>
      </c>
      <c r="J32" s="18" t="str">
        <f t="shared" si="3"/>
        <v/>
      </c>
      <c r="K32" s="18" t="str">
        <f t="shared" si="4"/>
        <v/>
      </c>
      <c r="L32" s="18" t="str">
        <f t="shared" si="5"/>
        <v/>
      </c>
      <c r="M32" s="18" t="str">
        <f t="shared" si="6"/>
        <v/>
      </c>
      <c r="N32" s="18" t="str">
        <f t="shared" si="7"/>
        <v/>
      </c>
      <c r="O32" s="18" t="str">
        <f t="shared" si="8"/>
        <v/>
      </c>
      <c r="P32" s="18">
        <f t="shared" si="1"/>
        <v>0</v>
      </c>
      <c r="Q32" s="18"/>
      <c r="R32" s="39">
        <f>IF(P32&lt;&gt;"",C$3,"" )</f>
        <v>1.93</v>
      </c>
      <c r="S32" s="39">
        <f>IF(P32&lt;&gt;"",P32*R32,"")</f>
        <v>0</v>
      </c>
    </row>
    <row r="33" spans="1:19" x14ac:dyDescent="0.25">
      <c r="A33" s="36">
        <v>42814</v>
      </c>
      <c r="B33" s="27"/>
      <c r="C33" s="41"/>
      <c r="D33" s="41"/>
      <c r="E33" s="37"/>
      <c r="F33" s="37"/>
      <c r="G33" s="18"/>
      <c r="H33" s="18"/>
      <c r="I33" s="18" t="str">
        <f t="shared" si="2"/>
        <v/>
      </c>
      <c r="J33" s="18" t="str">
        <f t="shared" si="3"/>
        <v/>
      </c>
      <c r="K33" s="18" t="str">
        <f t="shared" si="4"/>
        <v/>
      </c>
      <c r="L33" s="18" t="str">
        <f t="shared" si="5"/>
        <v/>
      </c>
      <c r="M33" s="18" t="str">
        <f t="shared" si="6"/>
        <v/>
      </c>
      <c r="N33" s="18" t="str">
        <f t="shared" si="7"/>
        <v/>
      </c>
      <c r="O33" s="18" t="str">
        <f t="shared" si="8"/>
        <v/>
      </c>
      <c r="P33" s="18">
        <f t="shared" si="1"/>
        <v>0</v>
      </c>
      <c r="Q33" s="18"/>
      <c r="R33" s="39">
        <f>IF(P33&lt;&gt;"",C$3,"" )</f>
        <v>1.93</v>
      </c>
      <c r="S33" s="39">
        <f>IF(P33&lt;&gt;"",P33*R33,"")</f>
        <v>0</v>
      </c>
    </row>
    <row r="34" spans="1:19" x14ac:dyDescent="0.25">
      <c r="A34" s="36"/>
      <c r="B34" s="27"/>
      <c r="C34" s="41"/>
      <c r="D34" s="41"/>
      <c r="E34" s="37"/>
      <c r="F34" s="37"/>
      <c r="G34" s="18"/>
      <c r="H34" s="18"/>
      <c r="I34" s="18" t="str">
        <f t="shared" si="2"/>
        <v/>
      </c>
      <c r="J34" s="18" t="str">
        <f t="shared" si="3"/>
        <v/>
      </c>
      <c r="K34" s="18" t="str">
        <f t="shared" si="4"/>
        <v/>
      </c>
      <c r="L34" s="18" t="str">
        <f t="shared" si="5"/>
        <v/>
      </c>
      <c r="M34" s="18" t="str">
        <f t="shared" si="6"/>
        <v/>
      </c>
      <c r="N34" s="18" t="str">
        <f t="shared" si="7"/>
        <v/>
      </c>
      <c r="O34" s="18" t="str">
        <f t="shared" si="8"/>
        <v/>
      </c>
      <c r="P34" s="18">
        <f t="shared" si="1"/>
        <v>0</v>
      </c>
      <c r="Q34" s="18"/>
      <c r="R34" s="39">
        <f>IF(P34&lt;&gt;"",C$3,"" )</f>
        <v>1.93</v>
      </c>
      <c r="S34" s="39">
        <f>IF(P34&lt;&gt;"",P34*R34,"")</f>
        <v>0</v>
      </c>
    </row>
    <row r="35" spans="1:19" x14ac:dyDescent="0.25">
      <c r="A35" s="36"/>
      <c r="B35" s="27"/>
      <c r="C35" s="41"/>
      <c r="D35" s="41"/>
      <c r="E35" s="37"/>
      <c r="F35" s="37"/>
      <c r="G35" s="18"/>
      <c r="H35" s="18"/>
      <c r="I35" s="18" t="str">
        <f t="shared" si="2"/>
        <v/>
      </c>
      <c r="J35" s="18" t="str">
        <f t="shared" si="3"/>
        <v/>
      </c>
      <c r="K35" s="18" t="str">
        <f t="shared" si="4"/>
        <v/>
      </c>
      <c r="L35" s="18" t="str">
        <f t="shared" si="5"/>
        <v/>
      </c>
      <c r="M35" s="18" t="str">
        <f t="shared" si="6"/>
        <v/>
      </c>
      <c r="N35" s="18" t="str">
        <f t="shared" si="7"/>
        <v/>
      </c>
      <c r="O35" s="18" t="str">
        <f t="shared" si="8"/>
        <v/>
      </c>
      <c r="P35" s="18">
        <f t="shared" si="1"/>
        <v>0</v>
      </c>
      <c r="Q35" s="18"/>
      <c r="R35" s="39">
        <f>IF(P35&lt;&gt;"",C$3,"" )</f>
        <v>1.93</v>
      </c>
      <c r="S35" s="39">
        <f>IF(P35&lt;&gt;"",P35*R35,"")</f>
        <v>0</v>
      </c>
    </row>
    <row r="36" spans="1:19" x14ac:dyDescent="0.25">
      <c r="A36" s="36"/>
      <c r="B36" s="27"/>
      <c r="C36" s="41"/>
      <c r="D36" s="41"/>
      <c r="E36" s="37"/>
      <c r="F36" s="37"/>
      <c r="G36" s="18"/>
      <c r="H36" s="18"/>
      <c r="I36" s="18" t="str">
        <f t="shared" si="2"/>
        <v/>
      </c>
      <c r="J36" s="18" t="str">
        <f t="shared" si="3"/>
        <v/>
      </c>
      <c r="K36" s="18" t="str">
        <f t="shared" si="4"/>
        <v/>
      </c>
      <c r="L36" s="18" t="str">
        <f t="shared" si="5"/>
        <v/>
      </c>
      <c r="M36" s="18" t="str">
        <f t="shared" si="6"/>
        <v/>
      </c>
      <c r="N36" s="18" t="str">
        <f t="shared" si="7"/>
        <v/>
      </c>
      <c r="O36" s="18" t="str">
        <f t="shared" si="8"/>
        <v/>
      </c>
      <c r="P36" s="18">
        <f t="shared" si="1"/>
        <v>0</v>
      </c>
      <c r="Q36" s="18"/>
      <c r="R36" s="39">
        <f>IF(P36&lt;&gt;"",C$3,"" )</f>
        <v>1.93</v>
      </c>
      <c r="S36" s="39">
        <f>IF(P36&lt;&gt;"",P36*R36,"")</f>
        <v>0</v>
      </c>
    </row>
    <row r="37" spans="1:19" ht="15.75" thickBot="1" x14ac:dyDescent="0.3">
      <c r="A37" s="36"/>
      <c r="B37" s="27"/>
      <c r="C37" s="41"/>
      <c r="D37" s="41"/>
      <c r="E37" s="37"/>
      <c r="F37" s="37"/>
      <c r="G37" s="18"/>
      <c r="H37" s="18"/>
      <c r="I37" s="18" t="str">
        <f t="shared" si="2"/>
        <v/>
      </c>
      <c r="J37" s="18" t="str">
        <f t="shared" si="3"/>
        <v/>
      </c>
      <c r="K37" s="18" t="str">
        <f t="shared" si="4"/>
        <v/>
      </c>
      <c r="L37" s="18" t="str">
        <f t="shared" si="5"/>
        <v/>
      </c>
      <c r="M37" s="18" t="str">
        <f t="shared" si="6"/>
        <v/>
      </c>
      <c r="N37" s="18" t="str">
        <f t="shared" si="7"/>
        <v/>
      </c>
      <c r="O37" s="43" t="str">
        <f t="shared" si="8"/>
        <v/>
      </c>
      <c r="P37" s="43">
        <f t="shared" si="1"/>
        <v>0</v>
      </c>
      <c r="Q37" s="43"/>
      <c r="R37" s="44">
        <f>IF(P37&lt;&gt;"",C$3,"" )</f>
        <v>1.93</v>
      </c>
      <c r="S37" s="44">
        <f>IF(P37&lt;&gt;"",P37*R37,"")</f>
        <v>0</v>
      </c>
    </row>
    <row r="38" spans="1:19" ht="16.5" thickTop="1" thickBot="1" x14ac:dyDescent="0.3">
      <c r="A38" s="19"/>
      <c r="B38" s="27"/>
      <c r="C38" s="27"/>
      <c r="D38" s="27"/>
      <c r="E38" s="37"/>
      <c r="F38" s="37"/>
      <c r="G38" s="18"/>
      <c r="H38" s="18"/>
      <c r="I38" s="18"/>
      <c r="J38" s="18"/>
      <c r="K38" s="18"/>
      <c r="L38" s="18"/>
      <c r="M38" s="45"/>
      <c r="N38" s="45" t="s">
        <v>51</v>
      </c>
      <c r="O38" s="45"/>
      <c r="P38" s="45">
        <f>SUM(P6:P37)</f>
        <v>88</v>
      </c>
      <c r="Q38" s="45"/>
      <c r="R38" s="45"/>
      <c r="S38" s="46">
        <f>SUM(S6:S37)</f>
        <v>169.84</v>
      </c>
    </row>
    <row r="39" spans="1:19" ht="15.75" thickTop="1" x14ac:dyDescent="0.25">
      <c r="A39" s="19"/>
      <c r="B39" s="23" t="s">
        <v>52</v>
      </c>
      <c r="C39" s="18">
        <f>COUNTIF(C6:C38,"&lt;&gt;")</f>
        <v>1</v>
      </c>
      <c r="D39" s="18"/>
      <c r="E39" s="18">
        <f>COUNTIF(E6:E38,"&lt;&gt;")</f>
        <v>1</v>
      </c>
      <c r="F39" s="18"/>
      <c r="G39" s="18">
        <f>COUNTIF(G6:G38,"&lt;&gt;")</f>
        <v>0</v>
      </c>
      <c r="H39" s="18"/>
      <c r="I39" s="18">
        <f>SUM(C39:G39)</f>
        <v>2</v>
      </c>
      <c r="J39" s="18"/>
      <c r="K39" s="18"/>
      <c r="L39" s="18"/>
      <c r="M39" s="18"/>
      <c r="N39" s="18"/>
      <c r="O39" s="18"/>
      <c r="P39" s="18"/>
      <c r="Q39" s="18"/>
      <c r="R39" s="18"/>
      <c r="S39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21-02 til 20-03-17</vt:lpstr>
      <vt:lpstr>Gunnars seddel</vt:lpstr>
      <vt:lpstr>K-fradrag 21-02-17 til 20-03-17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Petersen</dc:creator>
  <cp:lastModifiedBy>Gerd Petersen</cp:lastModifiedBy>
  <cp:lastPrinted>2017-01-22T16:49:56Z</cp:lastPrinted>
  <dcterms:created xsi:type="dcterms:W3CDTF">2016-10-31T15:35:03Z</dcterms:created>
  <dcterms:modified xsi:type="dcterms:W3CDTF">2017-02-23T11:05:57Z</dcterms:modified>
</cp:coreProperties>
</file>