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BS\Desktop\"/>
    </mc:Choice>
  </mc:AlternateContent>
  <xr:revisionPtr revIDLastSave="0" documentId="8_{7BC2E25A-522C-4D73-949D-D7CEF9910FE1}" xr6:coauthVersionLast="31" xr6:coauthVersionMax="31" xr10:uidLastSave="{00000000-0000-0000-0000-000000000000}"/>
  <bookViews>
    <workbookView xWindow="0" yWindow="0" windowWidth="22545" windowHeight="10215" xr2:uid="{C269CBB6-51D9-4264-9D45-AF431AF142E5}"/>
  </bookViews>
  <sheets>
    <sheet name="Time Manager" sheetId="1" r:id="rId1"/>
    <sheet name="Opsummering" sheetId="2" r:id="rId2"/>
  </sheets>
  <calcPr calcId="17901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1" l="1"/>
  <c r="H100" i="1"/>
  <c r="B51" i="2" s="1"/>
  <c r="G101" i="1"/>
  <c r="H101" i="1"/>
  <c r="B47" i="2" s="1"/>
  <c r="G102" i="1"/>
  <c r="H102" i="1"/>
  <c r="G103" i="1"/>
  <c r="H103" i="1"/>
  <c r="B46" i="2" s="1"/>
  <c r="G104" i="1"/>
  <c r="H104" i="1"/>
  <c r="G105" i="1"/>
  <c r="H105" i="1"/>
  <c r="G106" i="1"/>
  <c r="H106" i="1"/>
  <c r="G107" i="1"/>
  <c r="H107" i="1"/>
  <c r="G108" i="1"/>
  <c r="H108" i="1"/>
  <c r="G109" i="1"/>
  <c r="H109" i="1"/>
  <c r="B42" i="2" s="1"/>
  <c r="G110" i="1"/>
  <c r="H110" i="1"/>
  <c r="G111" i="1"/>
  <c r="H111" i="1"/>
  <c r="B38" i="2" s="1"/>
  <c r="G112" i="1"/>
  <c r="H112" i="1"/>
  <c r="G113" i="1"/>
  <c r="H113" i="1"/>
  <c r="G114" i="1"/>
  <c r="H114" i="1"/>
  <c r="G115" i="1"/>
  <c r="H115" i="1"/>
  <c r="B34" i="2" s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B30" i="2" s="1"/>
  <c r="G126" i="1"/>
  <c r="H126" i="1"/>
  <c r="G127" i="1"/>
  <c r="H127" i="1"/>
  <c r="G128" i="1"/>
  <c r="H128" i="1"/>
  <c r="G129" i="1"/>
  <c r="H129" i="1"/>
  <c r="B26" i="2" s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B22" i="2" s="1"/>
  <c r="G140" i="1"/>
  <c r="H140" i="1"/>
  <c r="G141" i="1"/>
  <c r="H141" i="1"/>
  <c r="B18" i="2" s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B14" i="2" s="1"/>
  <c r="G154" i="1"/>
  <c r="H154" i="1"/>
  <c r="G155" i="1"/>
  <c r="H155" i="1"/>
  <c r="B10" i="2" s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B52" i="2"/>
  <c r="B48" i="2"/>
  <c r="B44" i="2"/>
  <c r="B40" i="2"/>
  <c r="B36" i="2"/>
  <c r="B32" i="2"/>
  <c r="B28" i="2"/>
  <c r="B24" i="2"/>
  <c r="B20" i="2"/>
  <c r="B16" i="2"/>
  <c r="B12" i="2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2" i="1"/>
  <c r="B9" i="2" l="1"/>
  <c r="B13" i="2"/>
  <c r="B17" i="2"/>
  <c r="B21" i="2"/>
  <c r="B25" i="2"/>
  <c r="B29" i="2"/>
  <c r="B33" i="2"/>
  <c r="B37" i="2"/>
  <c r="B41" i="2"/>
  <c r="B45" i="2"/>
  <c r="B49" i="2"/>
  <c r="B53" i="2"/>
  <c r="B50" i="2"/>
  <c r="B11" i="2"/>
  <c r="B15" i="2"/>
  <c r="B19" i="2"/>
  <c r="B23" i="2"/>
  <c r="B27" i="2"/>
  <c r="B31" i="2"/>
  <c r="B35" i="2"/>
  <c r="B39" i="2"/>
  <c r="B43" i="2"/>
</calcChain>
</file>

<file path=xl/sharedStrings.xml><?xml version="1.0" encoding="utf-8"?>
<sst xmlns="http://schemas.openxmlformats.org/spreadsheetml/2006/main" count="321" uniqueCount="188">
  <si>
    <t>Logdato</t>
  </si>
  <si>
    <t>Login</t>
  </si>
  <si>
    <t>Projekt</t>
  </si>
  <si>
    <t>Ansat</t>
  </si>
  <si>
    <t>Fra</t>
  </si>
  <si>
    <t>Til</t>
  </si>
  <si>
    <t>Fritekst</t>
  </si>
  <si>
    <t>npc.dk</t>
  </si>
  <si>
    <t>nemteknik.dk</t>
  </si>
  <si>
    <t>portshoppen</t>
  </si>
  <si>
    <t>garageportal</t>
  </si>
  <si>
    <t>industriport</t>
  </si>
  <si>
    <t>Tværgående</t>
  </si>
  <si>
    <t>Andet</t>
  </si>
  <si>
    <t>DTP</t>
  </si>
  <si>
    <t>WordPress</t>
  </si>
  <si>
    <t>21-02-2018 14:00:00</t>
  </si>
  <si>
    <t>HBS</t>
  </si>
  <si>
    <t>Sprog</t>
  </si>
  <si>
    <t>21-02-2018  10:00</t>
  </si>
  <si>
    <t>21-02-2018  14:00</t>
  </si>
  <si>
    <t>21-03-2018 22:23:11</t>
  </si>
  <si>
    <t>21-02-2018  21:00</t>
  </si>
  <si>
    <t>21-02-2018  22:00</t>
  </si>
  <si>
    <t>Opsætning stillingsopslag</t>
  </si>
  <si>
    <t>24-02-2018 11:14:04</t>
  </si>
  <si>
    <t>24-02-2018  08:58</t>
  </si>
  <si>
    <t>24-02-2018  11:13</t>
  </si>
  <si>
    <t>25-02-2018 12:30:16</t>
  </si>
  <si>
    <t>25-02-2018  11:03</t>
  </si>
  <si>
    <t>25-02-2018  12:30</t>
  </si>
  <si>
    <t>28-02-2018  4:58:26 PM</t>
  </si>
  <si>
    <t>28-02-2018  10:00</t>
  </si>
  <si>
    <t>28-02-2018  13:30</t>
  </si>
  <si>
    <t>Korrektur: npc.dk</t>
  </si>
  <si>
    <t>28-02-2018 16:59:01</t>
  </si>
  <si>
    <t>Frokost</t>
  </si>
  <si>
    <t>28-02-2018  14:00</t>
  </si>
  <si>
    <t>01-03-2018 12:24:52</t>
  </si>
  <si>
    <t>26-02-2018  10:35</t>
  </si>
  <si>
    <t>26-02-2018  10:53</t>
  </si>
  <si>
    <t>Opslag fra PDF til JPG</t>
  </si>
  <si>
    <t>01-03-2018 14:34:57</t>
  </si>
  <si>
    <t>01-03-2018 12:29</t>
  </si>
  <si>
    <t>01-03-2018 14:34</t>
  </si>
  <si>
    <t>Korrektur på npc.dk</t>
  </si>
  <si>
    <t>02-03-2018 17:18:05</t>
  </si>
  <si>
    <t>Hjemmesiderne</t>
  </si>
  <si>
    <t>02-03-2018 15:39</t>
  </si>
  <si>
    <t>02-03-2018 17:17</t>
  </si>
  <si>
    <t>Forslag: plan for gennemgang/oprettelse af alle websites</t>
  </si>
  <si>
    <t>07-03-2018 17:37:47</t>
  </si>
  <si>
    <t>07-03-2018 09:45</t>
  </si>
  <si>
    <t>07-03-2018 12:00</t>
  </si>
  <si>
    <t>Gennemgang Maria kommentarer ifm. korrektur</t>
  </si>
  <si>
    <t>07-03-2018 18:54:30</t>
  </si>
  <si>
    <t>07-03-2018 17:38</t>
  </si>
  <si>
    <t>07-03-2018 18:33</t>
  </si>
  <si>
    <t>Optimering af billeder</t>
  </si>
  <si>
    <t>07-03-2018 19:45:43</t>
  </si>
  <si>
    <t>07-03-2018 18:54</t>
  </si>
  <si>
    <t>07-03-2018 19:45</t>
  </si>
  <si>
    <t>12-03-2018 16:12:22</t>
  </si>
  <si>
    <t>12-03-2018 14:06</t>
  </si>
  <si>
    <t>12-03-2018 16:12</t>
  </si>
  <si>
    <t>1) Backup 2) Oprettet subdomæne 3) Kan ikke få FTP-adgang</t>
  </si>
  <si>
    <t>12-03-2018  7:45:46 PM</t>
  </si>
  <si>
    <t>12-03-2018  16:27</t>
  </si>
  <si>
    <t>12-03-2018  19:45</t>
  </si>
  <si>
    <t>Migrering m. mange problemer</t>
  </si>
  <si>
    <t>14-03-2018 22:19:27</t>
  </si>
  <si>
    <t>14-03-2018  10:00</t>
  </si>
  <si>
    <t>14-03-2018  12:30</t>
  </si>
  <si>
    <t>Snak kontrakt</t>
  </si>
  <si>
    <t>14-03-2018 22:19:59</t>
  </si>
  <si>
    <t>14-03-2018  14:00</t>
  </si>
  <si>
    <t>14-03-2018 22:21:23</t>
  </si>
  <si>
    <t>14-03-2018  13:30</t>
  </si>
  <si>
    <t>Gennemgang plug-ins Dennis</t>
  </si>
  <si>
    <t>15-03-2018 04:02:53</t>
  </si>
  <si>
    <t>15-03-2018  03:03</t>
  </si>
  <si>
    <t xml:space="preserve">15-03-2018  04:03  </t>
  </si>
  <si>
    <t>Fejlsøgning subdomæne. Kan ikke logge ind</t>
  </si>
  <si>
    <t>15-03-2018 09:44:47</t>
  </si>
  <si>
    <t>15-03-2018  09:10</t>
  </si>
  <si>
    <t xml:space="preserve">15-03-2018  09:45  </t>
  </si>
  <si>
    <t>Løst problem adminadgang til testside</t>
  </si>
  <si>
    <t>15-03-2018 10:36:43</t>
  </si>
  <si>
    <t>15-03-2018  09:52</t>
  </si>
  <si>
    <t>15-03-2018  10:36</t>
  </si>
  <si>
    <t>Optimering. Opsat SSL og Cloudflare</t>
  </si>
  <si>
    <t>15-03-2018 11:52:04</t>
  </si>
  <si>
    <t>15-03-2018  11:35</t>
  </si>
  <si>
    <t>15-03-2018  11:51</t>
  </si>
  <si>
    <t>Optimering</t>
  </si>
  <si>
    <t>19-03-2018 13:55:33</t>
  </si>
  <si>
    <t>19-03-2018  09:54</t>
  </si>
  <si>
    <t>19-03-2018  13:54</t>
  </si>
  <si>
    <t>Siderne nede. Fejlsøgning. Løst problem. Optimering</t>
  </si>
  <si>
    <t>20-03-2018 09:52:56</t>
  </si>
  <si>
    <t>20-03-2018  08:00</t>
  </si>
  <si>
    <t>20-03-2018  09:52</t>
  </si>
  <si>
    <t>Optimering afsluttet + mail t.o</t>
  </si>
  <si>
    <t>21-03-2018 16:00:00</t>
  </si>
  <si>
    <t>21-03-2018  10:00</t>
  </si>
  <si>
    <t>21-03-2018  14:00</t>
  </si>
  <si>
    <t>Snak kontrakt. Sære småting</t>
  </si>
  <si>
    <t>26-03-2018 14:19:33</t>
  </si>
  <si>
    <t>26-03-2018  14:22:28</t>
  </si>
  <si>
    <t xml:space="preserve"> HBS</t>
  </si>
  <si>
    <t>26-03-2018  10:00</t>
  </si>
  <si>
    <t>26-03-2018  14:21</t>
  </si>
  <si>
    <t>ALT opdateret på npc.dk. Gl. fejl løst. FTP til nemteknik.dk</t>
  </si>
  <si>
    <t>28-03-2018 13:37:45</t>
  </si>
  <si>
    <t>28-03-2018  08:04</t>
  </si>
  <si>
    <t>28-03-2018  13:36</t>
  </si>
  <si>
    <t>Rettet mange sider.+ problem med at ændringer i test, slår igennem i prod. UE kan ikke hjælpe.</t>
  </si>
  <si>
    <t>02-04-2018 13:46:29</t>
  </si>
  <si>
    <t>02-04-2018 10:02:00</t>
  </si>
  <si>
    <t>02-04-2018 13:46:00</t>
  </si>
  <si>
    <t>Inkorporering af korrekturark</t>
  </si>
  <si>
    <t>04-04-2018 16:32:47</t>
  </si>
  <si>
    <t>04-04-2018 10:00:00</t>
  </si>
  <si>
    <t>04-04-2018 14:00:00</t>
  </si>
  <si>
    <t>04-04-2018 17:19:34</t>
  </si>
  <si>
    <t>04-04-2018 16:34:00</t>
  </si>
  <si>
    <t>04-04-2018 17:19:00</t>
  </si>
  <si>
    <t>09-04-2018 13:41:30</t>
  </si>
  <si>
    <t>04-09-2018 09:26:00</t>
  </si>
  <si>
    <t>04-09-2018 13:41:00</t>
  </si>
  <si>
    <t>Inkorporering af korrektur, bedre opstilling af billeder mv.</t>
  </si>
  <si>
    <t>Tidsforbrug</t>
  </si>
  <si>
    <t>Ugenummer</t>
  </si>
  <si>
    <t>Opsummering af forbrugt tid pr. uge</t>
  </si>
  <si>
    <t>Uge 1</t>
  </si>
  <si>
    <t>Uge 2</t>
  </si>
  <si>
    <t>Uge 3</t>
  </si>
  <si>
    <t>Uge 4</t>
  </si>
  <si>
    <t>Uge 5</t>
  </si>
  <si>
    <t>Uge 6</t>
  </si>
  <si>
    <t>Uge 7</t>
  </si>
  <si>
    <t>Uge 8</t>
  </si>
  <si>
    <t>Uge 9</t>
  </si>
  <si>
    <t>Uge 10</t>
  </si>
  <si>
    <t>Uge 11</t>
  </si>
  <si>
    <t>Uge 12</t>
  </si>
  <si>
    <t>Uge 13</t>
  </si>
  <si>
    <t>Uge 14</t>
  </si>
  <si>
    <t>Uge 15</t>
  </si>
  <si>
    <t>Uge 16</t>
  </si>
  <si>
    <t>Uge 17</t>
  </si>
  <si>
    <t>Uge 18</t>
  </si>
  <si>
    <t>Uge 19</t>
  </si>
  <si>
    <t>Uge 20</t>
  </si>
  <si>
    <t>Uge 21</t>
  </si>
  <si>
    <t>Uge 22</t>
  </si>
  <si>
    <t>Uge 23</t>
  </si>
  <si>
    <t>Uge 24</t>
  </si>
  <si>
    <t>Uge 25</t>
  </si>
  <si>
    <t>Uge 26</t>
  </si>
  <si>
    <t>Uge 27</t>
  </si>
  <si>
    <t>Uge 28</t>
  </si>
  <si>
    <t>Uge 29</t>
  </si>
  <si>
    <t>Uge 30</t>
  </si>
  <si>
    <t>Uge 31</t>
  </si>
  <si>
    <t>Uge 32</t>
  </si>
  <si>
    <t>Uge 33</t>
  </si>
  <si>
    <t>Uge 34</t>
  </si>
  <si>
    <t>Uge 35</t>
  </si>
  <si>
    <t>Uge 36</t>
  </si>
  <si>
    <t>Uge 37</t>
  </si>
  <si>
    <t>Uge 38</t>
  </si>
  <si>
    <t>Uge 39</t>
  </si>
  <si>
    <t>Uge 40</t>
  </si>
  <si>
    <t>Uge 41</t>
  </si>
  <si>
    <t>Uge 42</t>
  </si>
  <si>
    <t>Uge 43</t>
  </si>
  <si>
    <t>Uge 44</t>
  </si>
  <si>
    <t>Uge 45</t>
  </si>
  <si>
    <t>Uge 46</t>
  </si>
  <si>
    <t>Uge 47</t>
  </si>
  <si>
    <t>Uge 48</t>
  </si>
  <si>
    <t>Uge 49</t>
  </si>
  <si>
    <t>Uge 50</t>
  </si>
  <si>
    <t>Uge 51</t>
  </si>
  <si>
    <t>Uge 52</t>
  </si>
  <si>
    <t>Antal præsterede timer</t>
  </si>
  <si>
    <t>Ikke ansat endnu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</si>
</sst>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0" fontId="1" fillId="2" borderId="0" xfId="0" applyFont="1" applyFill="1"/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0" fontId="0" fillId="4" borderId="0" xfId="0" applyFill="1" applyAlignment="1">
      <alignment horizontal="right"/>
    </xf>
    <xf numFmtId="0" fontId="2" fillId="4" borderId="0" xfId="0" applyFont="1" applyFill="1"/>
    <xf numFmtId="0" fontId="2" fillId="4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D361D-F97B-414D-BCDC-21F748435FEF}">
  <dimension ref="A1:R200"/>
  <sheetViews>
    <sheetView tabSelected="1" workbookViewId="0"/>
  </sheetViews>
  <sheetFormatPr defaultRowHeight="15" x14ac:dyDescent="0.25"/>
  <cols>
    <col min="1" max="1" width="21" bestFit="1" customWidth="1"/>
    <col min="2" max="2" width="7.85546875" bestFit="1" customWidth="1"/>
    <col min="3" max="3" width="15.42578125" bestFit="1" customWidth="1"/>
    <col min="4" max="4" width="8.28515625" bestFit="1" customWidth="1"/>
    <col min="5" max="6" width="18.28515625" bestFit="1" customWidth="1"/>
    <col min="7" max="8" width="18.28515625" customWidth="1"/>
    <col min="9" max="9" width="87.42578125" bestFit="1" customWidth="1"/>
    <col min="10" max="10" width="9.5703125" bestFit="1" customWidth="1"/>
    <col min="11" max="11" width="18.7109375" bestFit="1" customWidth="1"/>
    <col min="12" max="12" width="17.140625" bestFit="1" customWidth="1"/>
    <col min="13" max="13" width="17" bestFit="1" customWidth="1"/>
    <col min="14" max="14" width="15.85546875" bestFit="1" customWidth="1"/>
    <col min="15" max="15" width="16.7109375" bestFit="1" customWidth="1"/>
    <col min="16" max="16" width="8.85546875" bestFit="1" customWidth="1"/>
    <col min="17" max="17" width="6.140625" bestFit="1" customWidth="1"/>
    <col min="18" max="18" width="18.28515625" bestFit="1" customWidth="1"/>
  </cols>
  <sheetData>
    <row r="1" spans="1:18" ht="21" x14ac:dyDescent="0.35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9" t="s">
        <v>131</v>
      </c>
      <c r="H1" s="9" t="s">
        <v>132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</row>
    <row r="2" spans="1:18" x14ac:dyDescent="0.25">
      <c r="A2" s="1" t="s">
        <v>16</v>
      </c>
      <c r="B2" s="1" t="s">
        <v>17</v>
      </c>
      <c r="C2" s="1" t="s">
        <v>18</v>
      </c>
      <c r="D2" s="1" t="s">
        <v>17</v>
      </c>
      <c r="E2" s="1" t="s">
        <v>19</v>
      </c>
      <c r="F2" s="1" t="s">
        <v>20</v>
      </c>
      <c r="G2" s="2">
        <f>F2-E2</f>
        <v>0.16666666667151731</v>
      </c>
      <c r="H2" s="3">
        <f>WEEKNUM(F2,2)</f>
        <v>8</v>
      </c>
      <c r="J2" t="s">
        <v>7</v>
      </c>
    </row>
    <row r="3" spans="1:18" x14ac:dyDescent="0.25">
      <c r="A3" s="1" t="s">
        <v>21</v>
      </c>
      <c r="B3" s="1" t="s">
        <v>17</v>
      </c>
      <c r="C3" s="1" t="s">
        <v>18</v>
      </c>
      <c r="D3" s="1" t="s">
        <v>17</v>
      </c>
      <c r="E3" s="1" t="s">
        <v>22</v>
      </c>
      <c r="F3" s="1" t="s">
        <v>23</v>
      </c>
      <c r="G3" s="2">
        <f t="shared" ref="G3:G66" si="0">F3-E3</f>
        <v>4.1666666664241347E-2</v>
      </c>
      <c r="H3" s="3">
        <f t="shared" ref="H3:H66" si="1">WEEKNUM(F3,2)</f>
        <v>8</v>
      </c>
      <c r="I3" s="1" t="s">
        <v>24</v>
      </c>
      <c r="Q3" t="s">
        <v>14</v>
      </c>
    </row>
    <row r="4" spans="1:18" x14ac:dyDescent="0.25">
      <c r="A4" s="1" t="s">
        <v>25</v>
      </c>
      <c r="B4" s="1" t="s">
        <v>17</v>
      </c>
      <c r="C4" s="1" t="s">
        <v>18</v>
      </c>
      <c r="D4" s="1" t="s">
        <v>17</v>
      </c>
      <c r="E4" s="1" t="s">
        <v>26</v>
      </c>
      <c r="F4" s="1" t="s">
        <v>27</v>
      </c>
      <c r="G4" s="2">
        <f t="shared" si="0"/>
        <v>9.375E-2</v>
      </c>
      <c r="H4" s="3">
        <f t="shared" si="1"/>
        <v>8</v>
      </c>
      <c r="J4" t="s">
        <v>7</v>
      </c>
    </row>
    <row r="5" spans="1:18" x14ac:dyDescent="0.25">
      <c r="A5" s="1" t="s">
        <v>28</v>
      </c>
      <c r="B5" s="1" t="s">
        <v>17</v>
      </c>
      <c r="C5" s="1" t="s">
        <v>18</v>
      </c>
      <c r="D5" s="1" t="s">
        <v>17</v>
      </c>
      <c r="E5" s="1" t="s">
        <v>29</v>
      </c>
      <c r="F5" s="1" t="s">
        <v>30</v>
      </c>
      <c r="G5" s="2">
        <f t="shared" si="0"/>
        <v>6.0416666667151731E-2</v>
      </c>
      <c r="H5" s="3">
        <f t="shared" si="1"/>
        <v>8</v>
      </c>
      <c r="J5" t="s">
        <v>7</v>
      </c>
    </row>
    <row r="6" spans="1:18" x14ac:dyDescent="0.25">
      <c r="A6" s="1" t="s">
        <v>31</v>
      </c>
      <c r="B6" s="1" t="s">
        <v>17</v>
      </c>
      <c r="C6" s="1" t="s">
        <v>18</v>
      </c>
      <c r="D6" s="1" t="s">
        <v>17</v>
      </c>
      <c r="E6" s="1" t="s">
        <v>32</v>
      </c>
      <c r="F6" s="1" t="s">
        <v>33</v>
      </c>
      <c r="G6" s="2">
        <f t="shared" si="0"/>
        <v>0.14583333333575865</v>
      </c>
      <c r="H6" s="3">
        <f t="shared" si="1"/>
        <v>9</v>
      </c>
      <c r="I6" s="1" t="s">
        <v>34</v>
      </c>
      <c r="J6" t="s">
        <v>7</v>
      </c>
    </row>
    <row r="7" spans="1:18" x14ac:dyDescent="0.25">
      <c r="A7" s="1" t="s">
        <v>35</v>
      </c>
      <c r="B7" s="1" t="s">
        <v>17</v>
      </c>
      <c r="C7" s="1" t="s">
        <v>36</v>
      </c>
      <c r="D7" s="1" t="s">
        <v>17</v>
      </c>
      <c r="E7" s="1" t="s">
        <v>33</v>
      </c>
      <c r="F7" s="1" t="s">
        <v>37</v>
      </c>
      <c r="G7" s="2">
        <f t="shared" si="0"/>
        <v>2.0833333335758653E-2</v>
      </c>
      <c r="H7" s="3">
        <f t="shared" si="1"/>
        <v>9</v>
      </c>
      <c r="P7" t="s">
        <v>13</v>
      </c>
    </row>
    <row r="8" spans="1:18" x14ac:dyDescent="0.25">
      <c r="A8" s="1" t="s">
        <v>38</v>
      </c>
      <c r="B8" s="1" t="s">
        <v>17</v>
      </c>
      <c r="C8" s="1" t="s">
        <v>18</v>
      </c>
      <c r="D8" s="1" t="s">
        <v>17</v>
      </c>
      <c r="E8" s="1" t="s">
        <v>39</v>
      </c>
      <c r="F8" s="1" t="s">
        <v>40</v>
      </c>
      <c r="G8" s="2">
        <f t="shared" si="0"/>
        <v>1.2500000004365575E-2</v>
      </c>
      <c r="H8" s="3">
        <f t="shared" si="1"/>
        <v>9</v>
      </c>
      <c r="I8" s="1" t="s">
        <v>41</v>
      </c>
      <c r="Q8" t="s">
        <v>14</v>
      </c>
    </row>
    <row r="9" spans="1:18" x14ac:dyDescent="0.25">
      <c r="A9" s="1" t="s">
        <v>42</v>
      </c>
      <c r="B9" s="1" t="s">
        <v>17</v>
      </c>
      <c r="C9" s="1" t="s">
        <v>18</v>
      </c>
      <c r="D9" s="1" t="s">
        <v>17</v>
      </c>
      <c r="E9" s="1" t="s">
        <v>43</v>
      </c>
      <c r="F9" s="1" t="s">
        <v>44</v>
      </c>
      <c r="G9" s="2">
        <f t="shared" si="0"/>
        <v>8.6805555554747116E-2</v>
      </c>
      <c r="H9" s="3">
        <f t="shared" si="1"/>
        <v>9</v>
      </c>
      <c r="I9" s="1" t="s">
        <v>45</v>
      </c>
      <c r="J9" t="s">
        <v>7</v>
      </c>
    </row>
    <row r="10" spans="1:18" x14ac:dyDescent="0.25">
      <c r="A10" s="1" t="s">
        <v>46</v>
      </c>
      <c r="B10" s="1" t="s">
        <v>17</v>
      </c>
      <c r="C10" s="1" t="s">
        <v>47</v>
      </c>
      <c r="D10" s="1" t="s">
        <v>17</v>
      </c>
      <c r="E10" s="1" t="s">
        <v>48</v>
      </c>
      <c r="F10" s="1" t="s">
        <v>49</v>
      </c>
      <c r="G10" s="2">
        <f t="shared" si="0"/>
        <v>6.8055555551836733E-2</v>
      </c>
      <c r="H10" s="3">
        <f t="shared" si="1"/>
        <v>9</v>
      </c>
      <c r="I10" s="1" t="s">
        <v>50</v>
      </c>
      <c r="O10" t="s">
        <v>12</v>
      </c>
    </row>
    <row r="11" spans="1:18" x14ac:dyDescent="0.25">
      <c r="A11" s="1" t="s">
        <v>51</v>
      </c>
      <c r="B11" s="1" t="s">
        <v>17</v>
      </c>
      <c r="C11" s="1" t="s">
        <v>18</v>
      </c>
      <c r="D11" s="1" t="s">
        <v>17</v>
      </c>
      <c r="E11" s="1" t="s">
        <v>52</v>
      </c>
      <c r="F11" s="1" t="s">
        <v>53</v>
      </c>
      <c r="G11" s="2">
        <f t="shared" si="0"/>
        <v>9.375E-2</v>
      </c>
      <c r="H11" s="3">
        <f t="shared" si="1"/>
        <v>10</v>
      </c>
      <c r="I11" s="1" t="s">
        <v>54</v>
      </c>
      <c r="J11" t="s">
        <v>7</v>
      </c>
    </row>
    <row r="12" spans="1:18" x14ac:dyDescent="0.25">
      <c r="A12" s="1" t="s">
        <v>55</v>
      </c>
      <c r="B12" s="1" t="s">
        <v>17</v>
      </c>
      <c r="C12" s="1" t="s">
        <v>47</v>
      </c>
      <c r="D12" s="1" t="s">
        <v>17</v>
      </c>
      <c r="E12" s="1" t="s">
        <v>56</v>
      </c>
      <c r="F12" s="1" t="s">
        <v>57</v>
      </c>
      <c r="G12" s="2">
        <f t="shared" si="0"/>
        <v>3.8194444445252884E-2</v>
      </c>
      <c r="H12" s="3">
        <f t="shared" si="1"/>
        <v>10</v>
      </c>
      <c r="I12" s="1" t="s">
        <v>58</v>
      </c>
      <c r="J12" t="s">
        <v>7</v>
      </c>
    </row>
    <row r="13" spans="1:18" x14ac:dyDescent="0.25">
      <c r="A13" s="1" t="s">
        <v>59</v>
      </c>
      <c r="B13" s="1" t="s">
        <v>17</v>
      </c>
      <c r="C13" s="1" t="s">
        <v>47</v>
      </c>
      <c r="D13" s="1" t="s">
        <v>17</v>
      </c>
      <c r="E13" s="1" t="s">
        <v>60</v>
      </c>
      <c r="F13" s="1" t="s">
        <v>61</v>
      </c>
      <c r="G13" s="2">
        <f t="shared" si="0"/>
        <v>3.5416666665696539E-2</v>
      </c>
      <c r="H13" s="3">
        <f t="shared" si="1"/>
        <v>10</v>
      </c>
      <c r="I13" s="1" t="s">
        <v>58</v>
      </c>
      <c r="J13" t="s">
        <v>7</v>
      </c>
    </row>
    <row r="14" spans="1:18" x14ac:dyDescent="0.25">
      <c r="A14" s="1" t="s">
        <v>62</v>
      </c>
      <c r="B14" s="1" t="s">
        <v>17</v>
      </c>
      <c r="C14" s="1" t="s">
        <v>47</v>
      </c>
      <c r="D14" s="1" t="s">
        <v>17</v>
      </c>
      <c r="E14" s="1" t="s">
        <v>63</v>
      </c>
      <c r="F14" s="1" t="s">
        <v>64</v>
      </c>
      <c r="G14" s="2">
        <f t="shared" si="0"/>
        <v>8.7500000001455192E-2</v>
      </c>
      <c r="H14" s="3">
        <f t="shared" si="1"/>
        <v>11</v>
      </c>
      <c r="I14" s="1" t="s">
        <v>65</v>
      </c>
      <c r="J14" t="s">
        <v>7</v>
      </c>
    </row>
    <row r="15" spans="1:18" x14ac:dyDescent="0.25">
      <c r="A15" s="1" t="s">
        <v>66</v>
      </c>
      <c r="B15" s="1" t="s">
        <v>17</v>
      </c>
      <c r="C15" s="1" t="s">
        <v>47</v>
      </c>
      <c r="D15" s="1" t="s">
        <v>17</v>
      </c>
      <c r="E15" s="1" t="s">
        <v>67</v>
      </c>
      <c r="F15" s="1" t="s">
        <v>68</v>
      </c>
      <c r="G15" s="2">
        <f t="shared" si="0"/>
        <v>0.13749999999708962</v>
      </c>
      <c r="H15" s="3">
        <f t="shared" si="1"/>
        <v>11</v>
      </c>
      <c r="I15" s="1" t="s">
        <v>69</v>
      </c>
      <c r="J15" t="s">
        <v>7</v>
      </c>
    </row>
    <row r="16" spans="1:18" x14ac:dyDescent="0.25">
      <c r="A16" s="1" t="s">
        <v>70</v>
      </c>
      <c r="B16" s="1" t="s">
        <v>17</v>
      </c>
      <c r="C16" s="1" t="s">
        <v>47</v>
      </c>
      <c r="D16" s="1" t="s">
        <v>17</v>
      </c>
      <c r="E16" s="1" t="s">
        <v>71</v>
      </c>
      <c r="F16" s="1" t="s">
        <v>72</v>
      </c>
      <c r="G16" s="2">
        <f t="shared" si="0"/>
        <v>0.10416666667151731</v>
      </c>
      <c r="H16" s="3">
        <f t="shared" si="1"/>
        <v>11</v>
      </c>
      <c r="I16" s="1" t="s">
        <v>73</v>
      </c>
      <c r="P16" t="s">
        <v>13</v>
      </c>
    </row>
    <row r="17" spans="1:18" x14ac:dyDescent="0.25">
      <c r="A17" s="1" t="s">
        <v>74</v>
      </c>
      <c r="B17" s="1" t="s">
        <v>17</v>
      </c>
      <c r="C17" s="1" t="s">
        <v>36</v>
      </c>
      <c r="D17" s="1" t="s">
        <v>17</v>
      </c>
      <c r="E17" s="1" t="s">
        <v>72</v>
      </c>
      <c r="F17" s="1" t="s">
        <v>75</v>
      </c>
      <c r="G17" s="2">
        <f t="shared" si="0"/>
        <v>6.25E-2</v>
      </c>
      <c r="H17" s="3">
        <f t="shared" si="1"/>
        <v>11</v>
      </c>
      <c r="P17" t="s">
        <v>13</v>
      </c>
    </row>
    <row r="18" spans="1:18" x14ac:dyDescent="0.25">
      <c r="A18" s="1" t="s">
        <v>76</v>
      </c>
      <c r="B18" s="1" t="s">
        <v>17</v>
      </c>
      <c r="C18" s="1" t="s">
        <v>47</v>
      </c>
      <c r="D18" s="1" t="s">
        <v>17</v>
      </c>
      <c r="E18" s="1" t="s">
        <v>77</v>
      </c>
      <c r="F18" s="1" t="s">
        <v>75</v>
      </c>
      <c r="G18" s="2">
        <f t="shared" si="0"/>
        <v>2.0833333335758653E-2</v>
      </c>
      <c r="H18" s="3">
        <f t="shared" si="1"/>
        <v>11</v>
      </c>
      <c r="I18" s="1" t="s">
        <v>78</v>
      </c>
      <c r="J18" t="s">
        <v>7</v>
      </c>
    </row>
    <row r="19" spans="1:18" x14ac:dyDescent="0.25">
      <c r="A19" s="1" t="s">
        <v>79</v>
      </c>
      <c r="B19" s="1" t="s">
        <v>17</v>
      </c>
      <c r="C19" s="1" t="s">
        <v>47</v>
      </c>
      <c r="D19" s="1" t="s">
        <v>17</v>
      </c>
      <c r="E19" s="1" t="s">
        <v>80</v>
      </c>
      <c r="F19" s="1" t="s">
        <v>81</v>
      </c>
      <c r="G19" s="2">
        <f t="shared" si="0"/>
        <v>4.1666666664241347E-2</v>
      </c>
      <c r="H19" s="3">
        <f t="shared" si="1"/>
        <v>11</v>
      </c>
      <c r="I19" s="1" t="s">
        <v>82</v>
      </c>
      <c r="J19" t="s">
        <v>7</v>
      </c>
    </row>
    <row r="20" spans="1:18" x14ac:dyDescent="0.25">
      <c r="A20" s="1" t="s">
        <v>83</v>
      </c>
      <c r="B20" s="1" t="s">
        <v>17</v>
      </c>
      <c r="C20" s="1" t="s">
        <v>47</v>
      </c>
      <c r="D20" s="1" t="s">
        <v>17</v>
      </c>
      <c r="E20" s="1" t="s">
        <v>84</v>
      </c>
      <c r="F20" s="1" t="s">
        <v>85</v>
      </c>
      <c r="G20" s="2">
        <f t="shared" si="0"/>
        <v>2.4305555554747116E-2</v>
      </c>
      <c r="H20" s="3">
        <f t="shared" si="1"/>
        <v>11</v>
      </c>
      <c r="I20" s="1" t="s">
        <v>86</v>
      </c>
      <c r="J20" t="s">
        <v>7</v>
      </c>
    </row>
    <row r="21" spans="1:18" x14ac:dyDescent="0.25">
      <c r="A21" s="1" t="s">
        <v>87</v>
      </c>
      <c r="B21" s="1" t="s">
        <v>17</v>
      </c>
      <c r="C21" s="1" t="s">
        <v>47</v>
      </c>
      <c r="D21" s="1" t="s">
        <v>17</v>
      </c>
      <c r="E21" s="1" t="s">
        <v>88</v>
      </c>
      <c r="F21" s="1" t="s">
        <v>89</v>
      </c>
      <c r="G21" s="2">
        <f t="shared" si="0"/>
        <v>3.0555555553291924E-2</v>
      </c>
      <c r="H21" s="3">
        <f t="shared" si="1"/>
        <v>11</v>
      </c>
      <c r="I21" s="1" t="s">
        <v>90</v>
      </c>
      <c r="J21" t="s">
        <v>7</v>
      </c>
    </row>
    <row r="22" spans="1:18" x14ac:dyDescent="0.25">
      <c r="A22" s="1" t="s">
        <v>91</v>
      </c>
      <c r="B22" s="1" t="s">
        <v>17</v>
      </c>
      <c r="C22" s="1" t="s">
        <v>47</v>
      </c>
      <c r="D22" s="1" t="s">
        <v>17</v>
      </c>
      <c r="E22" s="1" t="s">
        <v>92</v>
      </c>
      <c r="F22" s="1" t="s">
        <v>93</v>
      </c>
      <c r="G22" s="2">
        <f t="shared" si="0"/>
        <v>1.1111111110949423E-2</v>
      </c>
      <c r="H22" s="3">
        <f t="shared" si="1"/>
        <v>11</v>
      </c>
      <c r="I22" s="1" t="s">
        <v>94</v>
      </c>
      <c r="J22" t="s">
        <v>7</v>
      </c>
    </row>
    <row r="23" spans="1:18" x14ac:dyDescent="0.25">
      <c r="A23" s="1" t="s">
        <v>95</v>
      </c>
      <c r="B23" s="1" t="s">
        <v>17</v>
      </c>
      <c r="C23" s="1" t="s">
        <v>47</v>
      </c>
      <c r="D23" s="1" t="s">
        <v>17</v>
      </c>
      <c r="E23" s="1" t="s">
        <v>96</v>
      </c>
      <c r="F23" s="1" t="s">
        <v>97</v>
      </c>
      <c r="G23" s="2">
        <f t="shared" si="0"/>
        <v>0.16666666667151731</v>
      </c>
      <c r="H23" s="3">
        <f t="shared" si="1"/>
        <v>12</v>
      </c>
      <c r="I23" s="1" t="s">
        <v>98</v>
      </c>
      <c r="J23" t="s">
        <v>7</v>
      </c>
    </row>
    <row r="24" spans="1:18" x14ac:dyDescent="0.25">
      <c r="A24" s="1" t="s">
        <v>99</v>
      </c>
      <c r="B24" s="1" t="s">
        <v>17</v>
      </c>
      <c r="C24" s="1" t="s">
        <v>47</v>
      </c>
      <c r="D24" s="1" t="s">
        <v>17</v>
      </c>
      <c r="E24" s="1" t="s">
        <v>100</v>
      </c>
      <c r="F24" s="1" t="s">
        <v>101</v>
      </c>
      <c r="G24" s="2">
        <f t="shared" si="0"/>
        <v>7.7777777776645962E-2</v>
      </c>
      <c r="H24" s="3">
        <f t="shared" si="1"/>
        <v>12</v>
      </c>
      <c r="I24" s="1" t="s">
        <v>102</v>
      </c>
      <c r="J24" t="s">
        <v>7</v>
      </c>
    </row>
    <row r="25" spans="1:18" x14ac:dyDescent="0.25">
      <c r="A25" s="1" t="s">
        <v>103</v>
      </c>
      <c r="B25" s="1" t="s">
        <v>17</v>
      </c>
      <c r="C25" s="1" t="s">
        <v>47</v>
      </c>
      <c r="D25" s="1" t="s">
        <v>17</v>
      </c>
      <c r="E25" s="1" t="s">
        <v>104</v>
      </c>
      <c r="F25" s="1" t="s">
        <v>105</v>
      </c>
      <c r="G25" s="2">
        <f t="shared" si="0"/>
        <v>0.16666666667151731</v>
      </c>
      <c r="H25" s="3">
        <f t="shared" si="1"/>
        <v>12</v>
      </c>
      <c r="I25" s="1" t="s">
        <v>106</v>
      </c>
      <c r="P25" t="s">
        <v>13</v>
      </c>
      <c r="R25" t="s">
        <v>107</v>
      </c>
    </row>
    <row r="26" spans="1:18" x14ac:dyDescent="0.25">
      <c r="A26" s="1" t="s">
        <v>108</v>
      </c>
      <c r="B26" s="1" t="s">
        <v>109</v>
      </c>
      <c r="C26" s="1" t="s">
        <v>47</v>
      </c>
      <c r="D26" s="1" t="s">
        <v>17</v>
      </c>
      <c r="E26" s="1" t="s">
        <v>110</v>
      </c>
      <c r="F26" s="1" t="s">
        <v>111</v>
      </c>
      <c r="G26" s="2">
        <f t="shared" si="0"/>
        <v>0.18125000000145519</v>
      </c>
      <c r="H26" s="3">
        <f t="shared" si="1"/>
        <v>13</v>
      </c>
      <c r="I26" s="1" t="s">
        <v>112</v>
      </c>
      <c r="J26" t="s">
        <v>7</v>
      </c>
      <c r="K26" t="s">
        <v>8</v>
      </c>
    </row>
    <row r="27" spans="1:18" x14ac:dyDescent="0.25">
      <c r="A27" s="1" t="s">
        <v>113</v>
      </c>
      <c r="B27" s="1" t="s">
        <v>17</v>
      </c>
      <c r="C27" s="1" t="s">
        <v>47</v>
      </c>
      <c r="D27" s="1" t="s">
        <v>17</v>
      </c>
      <c r="E27" s="1" t="s">
        <v>114</v>
      </c>
      <c r="F27" s="1" t="s">
        <v>115</v>
      </c>
      <c r="G27" s="2">
        <f t="shared" si="0"/>
        <v>0.2305555555576575</v>
      </c>
      <c r="H27" s="3">
        <f t="shared" si="1"/>
        <v>13</v>
      </c>
      <c r="I27" s="1" t="s">
        <v>116</v>
      </c>
      <c r="J27" t="s">
        <v>7</v>
      </c>
      <c r="R27" t="s">
        <v>15</v>
      </c>
    </row>
    <row r="28" spans="1:18" x14ac:dyDescent="0.25">
      <c r="A28" s="1" t="s">
        <v>117</v>
      </c>
      <c r="B28" s="1" t="s">
        <v>17</v>
      </c>
      <c r="C28" s="1" t="s">
        <v>47</v>
      </c>
      <c r="D28" s="1" t="s">
        <v>17</v>
      </c>
      <c r="E28" s="1" t="s">
        <v>118</v>
      </c>
      <c r="F28" s="1" t="s">
        <v>119</v>
      </c>
      <c r="G28" s="2">
        <f t="shared" si="0"/>
        <v>0.15555555555329192</v>
      </c>
      <c r="H28" s="3">
        <f t="shared" si="1"/>
        <v>14</v>
      </c>
      <c r="I28" s="1" t="s">
        <v>120</v>
      </c>
      <c r="J28" t="s">
        <v>7</v>
      </c>
      <c r="R28" t="s">
        <v>15</v>
      </c>
    </row>
    <row r="29" spans="1:18" x14ac:dyDescent="0.25">
      <c r="A29" s="1" t="s">
        <v>121</v>
      </c>
      <c r="B29" s="1" t="s">
        <v>17</v>
      </c>
      <c r="C29" s="1" t="s">
        <v>47</v>
      </c>
      <c r="D29" s="1" t="s">
        <v>17</v>
      </c>
      <c r="E29" s="1" t="s">
        <v>122</v>
      </c>
      <c r="F29" s="1" t="s">
        <v>123</v>
      </c>
      <c r="G29" s="2">
        <f t="shared" si="0"/>
        <v>0.16666666667151731</v>
      </c>
      <c r="H29" s="3">
        <f t="shared" si="1"/>
        <v>14</v>
      </c>
      <c r="I29" s="1" t="s">
        <v>120</v>
      </c>
      <c r="J29" t="s">
        <v>7</v>
      </c>
      <c r="R29" t="s">
        <v>15</v>
      </c>
    </row>
    <row r="30" spans="1:18" x14ac:dyDescent="0.25">
      <c r="A30" s="1" t="s">
        <v>124</v>
      </c>
      <c r="B30" s="1" t="s">
        <v>17</v>
      </c>
      <c r="C30" s="1" t="s">
        <v>47</v>
      </c>
      <c r="D30" s="1" t="s">
        <v>17</v>
      </c>
      <c r="E30" s="1" t="s">
        <v>125</v>
      </c>
      <c r="F30" s="1" t="s">
        <v>126</v>
      </c>
      <c r="G30" s="2">
        <f t="shared" si="0"/>
        <v>3.125E-2</v>
      </c>
      <c r="H30" s="3">
        <f t="shared" si="1"/>
        <v>14</v>
      </c>
      <c r="I30" s="1" t="s">
        <v>120</v>
      </c>
      <c r="J30" t="s">
        <v>7</v>
      </c>
      <c r="R30" t="s">
        <v>15</v>
      </c>
    </row>
    <row r="31" spans="1:18" x14ac:dyDescent="0.25">
      <c r="A31" s="1" t="s">
        <v>127</v>
      </c>
      <c r="B31" s="1" t="s">
        <v>17</v>
      </c>
      <c r="C31" s="1" t="s">
        <v>47</v>
      </c>
      <c r="D31" s="1" t="s">
        <v>17</v>
      </c>
      <c r="E31" s="1" t="s">
        <v>128</v>
      </c>
      <c r="F31" s="1" t="s">
        <v>129</v>
      </c>
      <c r="G31" s="2">
        <f t="shared" si="0"/>
        <v>0.17708333333575865</v>
      </c>
      <c r="H31" s="3">
        <f t="shared" si="1"/>
        <v>36</v>
      </c>
      <c r="I31" s="1" t="s">
        <v>130</v>
      </c>
      <c r="J31" t="s">
        <v>7</v>
      </c>
      <c r="R31" t="s">
        <v>15</v>
      </c>
    </row>
    <row r="32" spans="1:18" x14ac:dyDescent="0.25">
      <c r="G32" s="2">
        <f t="shared" si="0"/>
        <v>0</v>
      </c>
      <c r="H32" s="3">
        <f t="shared" si="1"/>
        <v>1</v>
      </c>
    </row>
    <row r="33" spans="7:8" x14ac:dyDescent="0.25">
      <c r="G33" s="2">
        <f t="shared" si="0"/>
        <v>0</v>
      </c>
      <c r="H33" s="3">
        <f t="shared" si="1"/>
        <v>1</v>
      </c>
    </row>
    <row r="34" spans="7:8" x14ac:dyDescent="0.25">
      <c r="G34" s="2">
        <f t="shared" si="0"/>
        <v>0</v>
      </c>
      <c r="H34" s="3">
        <f t="shared" si="1"/>
        <v>1</v>
      </c>
    </row>
    <row r="35" spans="7:8" x14ac:dyDescent="0.25">
      <c r="G35" s="2">
        <f t="shared" si="0"/>
        <v>0</v>
      </c>
      <c r="H35" s="3">
        <f t="shared" si="1"/>
        <v>1</v>
      </c>
    </row>
    <row r="36" spans="7:8" x14ac:dyDescent="0.25">
      <c r="G36" s="2">
        <f t="shared" si="0"/>
        <v>0</v>
      </c>
      <c r="H36" s="3">
        <f t="shared" si="1"/>
        <v>1</v>
      </c>
    </row>
    <row r="37" spans="7:8" x14ac:dyDescent="0.25">
      <c r="G37" s="2">
        <f t="shared" si="0"/>
        <v>0</v>
      </c>
      <c r="H37" s="3">
        <f t="shared" si="1"/>
        <v>1</v>
      </c>
    </row>
    <row r="38" spans="7:8" x14ac:dyDescent="0.25">
      <c r="G38" s="2">
        <f t="shared" si="0"/>
        <v>0</v>
      </c>
      <c r="H38" s="3">
        <f t="shared" si="1"/>
        <v>1</v>
      </c>
    </row>
    <row r="39" spans="7:8" x14ac:dyDescent="0.25">
      <c r="G39" s="2">
        <f t="shared" si="0"/>
        <v>0</v>
      </c>
      <c r="H39" s="3">
        <f t="shared" si="1"/>
        <v>1</v>
      </c>
    </row>
    <row r="40" spans="7:8" x14ac:dyDescent="0.25">
      <c r="G40" s="2">
        <f t="shared" si="0"/>
        <v>0</v>
      </c>
      <c r="H40" s="3">
        <f t="shared" si="1"/>
        <v>1</v>
      </c>
    </row>
    <row r="41" spans="7:8" x14ac:dyDescent="0.25">
      <c r="G41" s="2">
        <f t="shared" si="0"/>
        <v>0</v>
      </c>
      <c r="H41" s="3">
        <f t="shared" si="1"/>
        <v>1</v>
      </c>
    </row>
    <row r="42" spans="7:8" x14ac:dyDescent="0.25">
      <c r="G42" s="2">
        <f t="shared" si="0"/>
        <v>0</v>
      </c>
      <c r="H42" s="3">
        <f t="shared" si="1"/>
        <v>1</v>
      </c>
    </row>
    <row r="43" spans="7:8" x14ac:dyDescent="0.25">
      <c r="G43" s="2">
        <f t="shared" si="0"/>
        <v>0</v>
      </c>
      <c r="H43" s="3">
        <f t="shared" si="1"/>
        <v>1</v>
      </c>
    </row>
    <row r="44" spans="7:8" x14ac:dyDescent="0.25">
      <c r="G44" s="2">
        <f t="shared" si="0"/>
        <v>0</v>
      </c>
      <c r="H44" s="3">
        <f t="shared" si="1"/>
        <v>1</v>
      </c>
    </row>
    <row r="45" spans="7:8" x14ac:dyDescent="0.25">
      <c r="G45" s="2">
        <f t="shared" si="0"/>
        <v>0</v>
      </c>
      <c r="H45" s="3">
        <f t="shared" si="1"/>
        <v>1</v>
      </c>
    </row>
    <row r="46" spans="7:8" x14ac:dyDescent="0.25">
      <c r="G46" s="2">
        <f t="shared" si="0"/>
        <v>0</v>
      </c>
      <c r="H46" s="3">
        <f t="shared" si="1"/>
        <v>1</v>
      </c>
    </row>
    <row r="47" spans="7:8" x14ac:dyDescent="0.25">
      <c r="G47" s="2">
        <f t="shared" si="0"/>
        <v>0</v>
      </c>
      <c r="H47" s="3">
        <f t="shared" si="1"/>
        <v>1</v>
      </c>
    </row>
    <row r="48" spans="7:8" x14ac:dyDescent="0.25">
      <c r="G48" s="2">
        <f t="shared" si="0"/>
        <v>0</v>
      </c>
      <c r="H48" s="3">
        <f t="shared" si="1"/>
        <v>1</v>
      </c>
    </row>
    <row r="49" spans="7:8" x14ac:dyDescent="0.25">
      <c r="G49" s="2">
        <f t="shared" si="0"/>
        <v>0</v>
      </c>
      <c r="H49" s="3">
        <f t="shared" si="1"/>
        <v>1</v>
      </c>
    </row>
    <row r="50" spans="7:8" x14ac:dyDescent="0.25">
      <c r="G50" s="2">
        <f t="shared" si="0"/>
        <v>0</v>
      </c>
      <c r="H50" s="3">
        <f t="shared" si="1"/>
        <v>1</v>
      </c>
    </row>
    <row r="51" spans="7:8" x14ac:dyDescent="0.25">
      <c r="G51" s="2">
        <f t="shared" si="0"/>
        <v>0</v>
      </c>
      <c r="H51" s="3">
        <f t="shared" si="1"/>
        <v>1</v>
      </c>
    </row>
    <row r="52" spans="7:8" x14ac:dyDescent="0.25">
      <c r="G52" s="2">
        <f t="shared" si="0"/>
        <v>0</v>
      </c>
      <c r="H52" s="3">
        <f t="shared" si="1"/>
        <v>1</v>
      </c>
    </row>
    <row r="53" spans="7:8" x14ac:dyDescent="0.25">
      <c r="G53" s="2">
        <f t="shared" si="0"/>
        <v>0</v>
      </c>
      <c r="H53" s="3">
        <f t="shared" si="1"/>
        <v>1</v>
      </c>
    </row>
    <row r="54" spans="7:8" x14ac:dyDescent="0.25">
      <c r="G54" s="2">
        <f t="shared" si="0"/>
        <v>0</v>
      </c>
      <c r="H54" s="3">
        <f t="shared" si="1"/>
        <v>1</v>
      </c>
    </row>
    <row r="55" spans="7:8" x14ac:dyDescent="0.25">
      <c r="G55" s="2">
        <f t="shared" si="0"/>
        <v>0</v>
      </c>
      <c r="H55" s="3">
        <f t="shared" si="1"/>
        <v>1</v>
      </c>
    </row>
    <row r="56" spans="7:8" x14ac:dyDescent="0.25">
      <c r="G56" s="2">
        <f t="shared" si="0"/>
        <v>0</v>
      </c>
      <c r="H56" s="3">
        <f t="shared" si="1"/>
        <v>1</v>
      </c>
    </row>
    <row r="57" spans="7:8" x14ac:dyDescent="0.25">
      <c r="G57" s="2">
        <f t="shared" si="0"/>
        <v>0</v>
      </c>
      <c r="H57" s="3">
        <f t="shared" si="1"/>
        <v>1</v>
      </c>
    </row>
    <row r="58" spans="7:8" x14ac:dyDescent="0.25">
      <c r="G58" s="2">
        <f t="shared" si="0"/>
        <v>0</v>
      </c>
      <c r="H58" s="3">
        <f t="shared" si="1"/>
        <v>1</v>
      </c>
    </row>
    <row r="59" spans="7:8" x14ac:dyDescent="0.25">
      <c r="G59" s="2">
        <f t="shared" si="0"/>
        <v>0</v>
      </c>
      <c r="H59" s="3">
        <f t="shared" si="1"/>
        <v>1</v>
      </c>
    </row>
    <row r="60" spans="7:8" x14ac:dyDescent="0.25">
      <c r="G60" s="2">
        <f t="shared" si="0"/>
        <v>0</v>
      </c>
      <c r="H60" s="3">
        <f t="shared" si="1"/>
        <v>1</v>
      </c>
    </row>
    <row r="61" spans="7:8" x14ac:dyDescent="0.25">
      <c r="G61" s="2">
        <f t="shared" si="0"/>
        <v>0</v>
      </c>
      <c r="H61" s="3">
        <f t="shared" si="1"/>
        <v>1</v>
      </c>
    </row>
    <row r="62" spans="7:8" x14ac:dyDescent="0.25">
      <c r="G62" s="2">
        <f t="shared" si="0"/>
        <v>0</v>
      </c>
      <c r="H62" s="3">
        <f t="shared" si="1"/>
        <v>1</v>
      </c>
    </row>
    <row r="63" spans="7:8" x14ac:dyDescent="0.25">
      <c r="G63" s="2">
        <f t="shared" si="0"/>
        <v>0</v>
      </c>
      <c r="H63" s="3">
        <f t="shared" si="1"/>
        <v>1</v>
      </c>
    </row>
    <row r="64" spans="7:8" x14ac:dyDescent="0.25">
      <c r="G64" s="2">
        <f t="shared" si="0"/>
        <v>0</v>
      </c>
      <c r="H64" s="3">
        <f t="shared" si="1"/>
        <v>1</v>
      </c>
    </row>
    <row r="65" spans="7:8" x14ac:dyDescent="0.25">
      <c r="G65" s="2">
        <f t="shared" si="0"/>
        <v>0</v>
      </c>
      <c r="H65" s="3">
        <f t="shared" si="1"/>
        <v>1</v>
      </c>
    </row>
    <row r="66" spans="7:8" x14ac:dyDescent="0.25">
      <c r="G66" s="2">
        <f t="shared" si="0"/>
        <v>0</v>
      </c>
      <c r="H66" s="3">
        <f t="shared" si="1"/>
        <v>1</v>
      </c>
    </row>
    <row r="67" spans="7:8" x14ac:dyDescent="0.25">
      <c r="G67" s="2">
        <f t="shared" ref="G67:G99" si="2">F67-E67</f>
        <v>0</v>
      </c>
      <c r="H67" s="3">
        <f t="shared" ref="H67:H99" si="3">WEEKNUM(F67,2)</f>
        <v>1</v>
      </c>
    </row>
    <row r="68" spans="7:8" x14ac:dyDescent="0.25">
      <c r="G68" s="2">
        <f t="shared" si="2"/>
        <v>0</v>
      </c>
      <c r="H68" s="3">
        <f t="shared" si="3"/>
        <v>1</v>
      </c>
    </row>
    <row r="69" spans="7:8" x14ac:dyDescent="0.25">
      <c r="G69" s="2">
        <f t="shared" si="2"/>
        <v>0</v>
      </c>
      <c r="H69" s="3">
        <f t="shared" si="3"/>
        <v>1</v>
      </c>
    </row>
    <row r="70" spans="7:8" x14ac:dyDescent="0.25">
      <c r="G70" s="2">
        <f t="shared" si="2"/>
        <v>0</v>
      </c>
      <c r="H70" s="3">
        <f t="shared" si="3"/>
        <v>1</v>
      </c>
    </row>
    <row r="71" spans="7:8" x14ac:dyDescent="0.25">
      <c r="G71" s="2">
        <f t="shared" si="2"/>
        <v>0</v>
      </c>
      <c r="H71" s="3">
        <f t="shared" si="3"/>
        <v>1</v>
      </c>
    </row>
    <row r="72" spans="7:8" x14ac:dyDescent="0.25">
      <c r="G72" s="2">
        <f t="shared" si="2"/>
        <v>0</v>
      </c>
      <c r="H72" s="3">
        <f t="shared" si="3"/>
        <v>1</v>
      </c>
    </row>
    <row r="73" spans="7:8" x14ac:dyDescent="0.25">
      <c r="G73" s="2">
        <f t="shared" si="2"/>
        <v>0</v>
      </c>
      <c r="H73" s="3">
        <f t="shared" si="3"/>
        <v>1</v>
      </c>
    </row>
    <row r="74" spans="7:8" x14ac:dyDescent="0.25">
      <c r="G74" s="2">
        <f t="shared" si="2"/>
        <v>0</v>
      </c>
      <c r="H74" s="3">
        <f t="shared" si="3"/>
        <v>1</v>
      </c>
    </row>
    <row r="75" spans="7:8" x14ac:dyDescent="0.25">
      <c r="G75" s="2">
        <f t="shared" si="2"/>
        <v>0</v>
      </c>
      <c r="H75" s="3">
        <f t="shared" si="3"/>
        <v>1</v>
      </c>
    </row>
    <row r="76" spans="7:8" x14ac:dyDescent="0.25">
      <c r="G76" s="2">
        <f t="shared" si="2"/>
        <v>0</v>
      </c>
      <c r="H76" s="3">
        <f t="shared" si="3"/>
        <v>1</v>
      </c>
    </row>
    <row r="77" spans="7:8" x14ac:dyDescent="0.25">
      <c r="G77" s="2">
        <f t="shared" si="2"/>
        <v>0</v>
      </c>
      <c r="H77" s="3">
        <f t="shared" si="3"/>
        <v>1</v>
      </c>
    </row>
    <row r="78" spans="7:8" x14ac:dyDescent="0.25">
      <c r="G78" s="2">
        <f t="shared" si="2"/>
        <v>0</v>
      </c>
      <c r="H78" s="3">
        <f t="shared" si="3"/>
        <v>1</v>
      </c>
    </row>
    <row r="79" spans="7:8" x14ac:dyDescent="0.25">
      <c r="G79" s="2">
        <f t="shared" si="2"/>
        <v>0</v>
      </c>
      <c r="H79" s="3">
        <f t="shared" si="3"/>
        <v>1</v>
      </c>
    </row>
    <row r="80" spans="7:8" x14ac:dyDescent="0.25">
      <c r="G80" s="2">
        <f t="shared" si="2"/>
        <v>0</v>
      </c>
      <c r="H80" s="3">
        <f t="shared" si="3"/>
        <v>1</v>
      </c>
    </row>
    <row r="81" spans="7:8" x14ac:dyDescent="0.25">
      <c r="G81" s="2">
        <f t="shared" si="2"/>
        <v>0</v>
      </c>
      <c r="H81" s="3">
        <f t="shared" si="3"/>
        <v>1</v>
      </c>
    </row>
    <row r="82" spans="7:8" x14ac:dyDescent="0.25">
      <c r="G82" s="2">
        <f t="shared" si="2"/>
        <v>0</v>
      </c>
      <c r="H82" s="3">
        <f t="shared" si="3"/>
        <v>1</v>
      </c>
    </row>
    <row r="83" spans="7:8" x14ac:dyDescent="0.25">
      <c r="G83" s="2">
        <f t="shared" si="2"/>
        <v>0</v>
      </c>
      <c r="H83" s="3">
        <f t="shared" si="3"/>
        <v>1</v>
      </c>
    </row>
    <row r="84" spans="7:8" x14ac:dyDescent="0.25">
      <c r="G84" s="2">
        <f t="shared" si="2"/>
        <v>0</v>
      </c>
      <c r="H84" s="3">
        <f t="shared" si="3"/>
        <v>1</v>
      </c>
    </row>
    <row r="85" spans="7:8" x14ac:dyDescent="0.25">
      <c r="G85" s="2">
        <f t="shared" si="2"/>
        <v>0</v>
      </c>
      <c r="H85" s="3">
        <f t="shared" si="3"/>
        <v>1</v>
      </c>
    </row>
    <row r="86" spans="7:8" x14ac:dyDescent="0.25">
      <c r="G86" s="2">
        <f t="shared" si="2"/>
        <v>0</v>
      </c>
      <c r="H86" s="3">
        <f t="shared" si="3"/>
        <v>1</v>
      </c>
    </row>
    <row r="87" spans="7:8" x14ac:dyDescent="0.25">
      <c r="G87" s="2">
        <f t="shared" si="2"/>
        <v>0</v>
      </c>
      <c r="H87" s="3">
        <f t="shared" si="3"/>
        <v>1</v>
      </c>
    </row>
    <row r="88" spans="7:8" x14ac:dyDescent="0.25">
      <c r="G88" s="2">
        <f t="shared" si="2"/>
        <v>0</v>
      </c>
      <c r="H88" s="3">
        <f t="shared" si="3"/>
        <v>1</v>
      </c>
    </row>
    <row r="89" spans="7:8" x14ac:dyDescent="0.25">
      <c r="G89" s="2">
        <f t="shared" si="2"/>
        <v>0</v>
      </c>
      <c r="H89" s="3">
        <f t="shared" si="3"/>
        <v>1</v>
      </c>
    </row>
    <row r="90" spans="7:8" x14ac:dyDescent="0.25">
      <c r="G90" s="2">
        <f t="shared" si="2"/>
        <v>0</v>
      </c>
      <c r="H90" s="3">
        <f t="shared" si="3"/>
        <v>1</v>
      </c>
    </row>
    <row r="91" spans="7:8" x14ac:dyDescent="0.25">
      <c r="G91" s="2">
        <f t="shared" si="2"/>
        <v>0</v>
      </c>
      <c r="H91" s="3">
        <f t="shared" si="3"/>
        <v>1</v>
      </c>
    </row>
    <row r="92" spans="7:8" x14ac:dyDescent="0.25">
      <c r="G92" s="2">
        <f t="shared" si="2"/>
        <v>0</v>
      </c>
      <c r="H92" s="3">
        <f t="shared" si="3"/>
        <v>1</v>
      </c>
    </row>
    <row r="93" spans="7:8" x14ac:dyDescent="0.25">
      <c r="G93" s="2">
        <f t="shared" si="2"/>
        <v>0</v>
      </c>
      <c r="H93" s="3">
        <f t="shared" si="3"/>
        <v>1</v>
      </c>
    </row>
    <row r="94" spans="7:8" x14ac:dyDescent="0.25">
      <c r="G94" s="2">
        <f t="shared" si="2"/>
        <v>0</v>
      </c>
      <c r="H94" s="3">
        <f t="shared" si="3"/>
        <v>1</v>
      </c>
    </row>
    <row r="95" spans="7:8" x14ac:dyDescent="0.25">
      <c r="G95" s="2">
        <f t="shared" si="2"/>
        <v>0</v>
      </c>
      <c r="H95" s="3">
        <f t="shared" si="3"/>
        <v>1</v>
      </c>
    </row>
    <row r="96" spans="7:8" x14ac:dyDescent="0.25">
      <c r="G96" s="2">
        <f t="shared" si="2"/>
        <v>0</v>
      </c>
      <c r="H96" s="3">
        <f t="shared" si="3"/>
        <v>1</v>
      </c>
    </row>
    <row r="97" spans="7:8" x14ac:dyDescent="0.25">
      <c r="G97" s="2">
        <f t="shared" si="2"/>
        <v>0</v>
      </c>
      <c r="H97" s="3">
        <f t="shared" si="3"/>
        <v>1</v>
      </c>
    </row>
    <row r="98" spans="7:8" x14ac:dyDescent="0.25">
      <c r="G98" s="2">
        <f t="shared" si="2"/>
        <v>0</v>
      </c>
      <c r="H98" s="3">
        <f t="shared" si="3"/>
        <v>1</v>
      </c>
    </row>
    <row r="99" spans="7:8" x14ac:dyDescent="0.25">
      <c r="G99" s="2">
        <f t="shared" si="2"/>
        <v>0</v>
      </c>
      <c r="H99" s="3">
        <f t="shared" si="3"/>
        <v>1</v>
      </c>
    </row>
    <row r="100" spans="7:8" x14ac:dyDescent="0.25">
      <c r="G100" s="2">
        <f t="shared" ref="G100:G163" si="4">F100-E100</f>
        <v>0</v>
      </c>
      <c r="H100" s="3">
        <f t="shared" ref="H100:H163" si="5">WEEKNUM(F100,2)</f>
        <v>1</v>
      </c>
    </row>
    <row r="101" spans="7:8" x14ac:dyDescent="0.25">
      <c r="G101" s="2">
        <f t="shared" si="4"/>
        <v>0</v>
      </c>
      <c r="H101" s="3">
        <f t="shared" si="5"/>
        <v>1</v>
      </c>
    </row>
    <row r="102" spans="7:8" x14ac:dyDescent="0.25">
      <c r="G102" s="2">
        <f t="shared" si="4"/>
        <v>0</v>
      </c>
      <c r="H102" s="3">
        <f t="shared" si="5"/>
        <v>1</v>
      </c>
    </row>
    <row r="103" spans="7:8" x14ac:dyDescent="0.25">
      <c r="G103" s="2">
        <f t="shared" si="4"/>
        <v>0</v>
      </c>
      <c r="H103" s="3">
        <f t="shared" si="5"/>
        <v>1</v>
      </c>
    </row>
    <row r="104" spans="7:8" x14ac:dyDescent="0.25">
      <c r="G104" s="2">
        <f t="shared" si="4"/>
        <v>0</v>
      </c>
      <c r="H104" s="3">
        <f t="shared" si="5"/>
        <v>1</v>
      </c>
    </row>
    <row r="105" spans="7:8" x14ac:dyDescent="0.25">
      <c r="G105" s="2">
        <f t="shared" si="4"/>
        <v>0</v>
      </c>
      <c r="H105" s="3">
        <f t="shared" si="5"/>
        <v>1</v>
      </c>
    </row>
    <row r="106" spans="7:8" x14ac:dyDescent="0.25">
      <c r="G106" s="2">
        <f t="shared" si="4"/>
        <v>0</v>
      </c>
      <c r="H106" s="3">
        <f t="shared" si="5"/>
        <v>1</v>
      </c>
    </row>
    <row r="107" spans="7:8" x14ac:dyDescent="0.25">
      <c r="G107" s="2">
        <f t="shared" si="4"/>
        <v>0</v>
      </c>
      <c r="H107" s="3">
        <f t="shared" si="5"/>
        <v>1</v>
      </c>
    </row>
    <row r="108" spans="7:8" x14ac:dyDescent="0.25">
      <c r="G108" s="2">
        <f t="shared" si="4"/>
        <v>0</v>
      </c>
      <c r="H108" s="3">
        <f t="shared" si="5"/>
        <v>1</v>
      </c>
    </row>
    <row r="109" spans="7:8" x14ac:dyDescent="0.25">
      <c r="G109" s="2">
        <f t="shared" si="4"/>
        <v>0</v>
      </c>
      <c r="H109" s="3">
        <f t="shared" si="5"/>
        <v>1</v>
      </c>
    </row>
    <row r="110" spans="7:8" x14ac:dyDescent="0.25">
      <c r="G110" s="2">
        <f t="shared" si="4"/>
        <v>0</v>
      </c>
      <c r="H110" s="3">
        <f t="shared" si="5"/>
        <v>1</v>
      </c>
    </row>
    <row r="111" spans="7:8" x14ac:dyDescent="0.25">
      <c r="G111" s="2">
        <f t="shared" si="4"/>
        <v>0</v>
      </c>
      <c r="H111" s="3">
        <f t="shared" si="5"/>
        <v>1</v>
      </c>
    </row>
    <row r="112" spans="7:8" x14ac:dyDescent="0.25">
      <c r="G112" s="2">
        <f t="shared" si="4"/>
        <v>0</v>
      </c>
      <c r="H112" s="3">
        <f t="shared" si="5"/>
        <v>1</v>
      </c>
    </row>
    <row r="113" spans="7:8" x14ac:dyDescent="0.25">
      <c r="G113" s="2">
        <f t="shared" si="4"/>
        <v>0</v>
      </c>
      <c r="H113" s="3">
        <f t="shared" si="5"/>
        <v>1</v>
      </c>
    </row>
    <row r="114" spans="7:8" x14ac:dyDescent="0.25">
      <c r="G114" s="2">
        <f t="shared" si="4"/>
        <v>0</v>
      </c>
      <c r="H114" s="3">
        <f t="shared" si="5"/>
        <v>1</v>
      </c>
    </row>
    <row r="115" spans="7:8" x14ac:dyDescent="0.25">
      <c r="G115" s="2">
        <f t="shared" si="4"/>
        <v>0</v>
      </c>
      <c r="H115" s="3">
        <f t="shared" si="5"/>
        <v>1</v>
      </c>
    </row>
    <row r="116" spans="7:8" x14ac:dyDescent="0.25">
      <c r="G116" s="2">
        <f t="shared" si="4"/>
        <v>0</v>
      </c>
      <c r="H116" s="3">
        <f t="shared" si="5"/>
        <v>1</v>
      </c>
    </row>
    <row r="117" spans="7:8" x14ac:dyDescent="0.25">
      <c r="G117" s="2">
        <f t="shared" si="4"/>
        <v>0</v>
      </c>
      <c r="H117" s="3">
        <f t="shared" si="5"/>
        <v>1</v>
      </c>
    </row>
    <row r="118" spans="7:8" x14ac:dyDescent="0.25">
      <c r="G118" s="2">
        <f t="shared" si="4"/>
        <v>0</v>
      </c>
      <c r="H118" s="3">
        <f t="shared" si="5"/>
        <v>1</v>
      </c>
    </row>
    <row r="119" spans="7:8" x14ac:dyDescent="0.25">
      <c r="G119" s="2">
        <f t="shared" si="4"/>
        <v>0</v>
      </c>
      <c r="H119" s="3">
        <f t="shared" si="5"/>
        <v>1</v>
      </c>
    </row>
    <row r="120" spans="7:8" x14ac:dyDescent="0.25">
      <c r="G120" s="2">
        <f t="shared" si="4"/>
        <v>0</v>
      </c>
      <c r="H120" s="3">
        <f t="shared" si="5"/>
        <v>1</v>
      </c>
    </row>
    <row r="121" spans="7:8" x14ac:dyDescent="0.25">
      <c r="G121" s="2">
        <f t="shared" si="4"/>
        <v>0</v>
      </c>
      <c r="H121" s="3">
        <f t="shared" si="5"/>
        <v>1</v>
      </c>
    </row>
    <row r="122" spans="7:8" x14ac:dyDescent="0.25">
      <c r="G122" s="2">
        <f t="shared" si="4"/>
        <v>0</v>
      </c>
      <c r="H122" s="3">
        <f t="shared" si="5"/>
        <v>1</v>
      </c>
    </row>
    <row r="123" spans="7:8" x14ac:dyDescent="0.25">
      <c r="G123" s="2">
        <f t="shared" si="4"/>
        <v>0</v>
      </c>
      <c r="H123" s="3">
        <f t="shared" si="5"/>
        <v>1</v>
      </c>
    </row>
    <row r="124" spans="7:8" x14ac:dyDescent="0.25">
      <c r="G124" s="2">
        <f t="shared" si="4"/>
        <v>0</v>
      </c>
      <c r="H124" s="3">
        <f t="shared" si="5"/>
        <v>1</v>
      </c>
    </row>
    <row r="125" spans="7:8" x14ac:dyDescent="0.25">
      <c r="G125" s="2">
        <f t="shared" si="4"/>
        <v>0</v>
      </c>
      <c r="H125" s="3">
        <f t="shared" si="5"/>
        <v>1</v>
      </c>
    </row>
    <row r="126" spans="7:8" x14ac:dyDescent="0.25">
      <c r="G126" s="2">
        <f t="shared" si="4"/>
        <v>0</v>
      </c>
      <c r="H126" s="3">
        <f t="shared" si="5"/>
        <v>1</v>
      </c>
    </row>
    <row r="127" spans="7:8" x14ac:dyDescent="0.25">
      <c r="G127" s="2">
        <f t="shared" si="4"/>
        <v>0</v>
      </c>
      <c r="H127" s="3">
        <f t="shared" si="5"/>
        <v>1</v>
      </c>
    </row>
    <row r="128" spans="7:8" x14ac:dyDescent="0.25">
      <c r="G128" s="2">
        <f t="shared" si="4"/>
        <v>0</v>
      </c>
      <c r="H128" s="3">
        <f t="shared" si="5"/>
        <v>1</v>
      </c>
    </row>
    <row r="129" spans="7:8" x14ac:dyDescent="0.25">
      <c r="G129" s="2">
        <f t="shared" si="4"/>
        <v>0</v>
      </c>
      <c r="H129" s="3">
        <f t="shared" si="5"/>
        <v>1</v>
      </c>
    </row>
    <row r="130" spans="7:8" x14ac:dyDescent="0.25">
      <c r="G130" s="2">
        <f t="shared" si="4"/>
        <v>0</v>
      </c>
      <c r="H130" s="3">
        <f t="shared" si="5"/>
        <v>1</v>
      </c>
    </row>
    <row r="131" spans="7:8" x14ac:dyDescent="0.25">
      <c r="G131" s="2">
        <f t="shared" si="4"/>
        <v>0</v>
      </c>
      <c r="H131" s="3">
        <f t="shared" si="5"/>
        <v>1</v>
      </c>
    </row>
    <row r="132" spans="7:8" x14ac:dyDescent="0.25">
      <c r="G132" s="2">
        <f t="shared" si="4"/>
        <v>0</v>
      </c>
      <c r="H132" s="3">
        <f t="shared" si="5"/>
        <v>1</v>
      </c>
    </row>
    <row r="133" spans="7:8" x14ac:dyDescent="0.25">
      <c r="G133" s="2">
        <f t="shared" si="4"/>
        <v>0</v>
      </c>
      <c r="H133" s="3">
        <f t="shared" si="5"/>
        <v>1</v>
      </c>
    </row>
    <row r="134" spans="7:8" x14ac:dyDescent="0.25">
      <c r="G134" s="2">
        <f t="shared" si="4"/>
        <v>0</v>
      </c>
      <c r="H134" s="3">
        <f t="shared" si="5"/>
        <v>1</v>
      </c>
    </row>
    <row r="135" spans="7:8" x14ac:dyDescent="0.25">
      <c r="G135" s="2">
        <f t="shared" si="4"/>
        <v>0</v>
      </c>
      <c r="H135" s="3">
        <f t="shared" si="5"/>
        <v>1</v>
      </c>
    </row>
    <row r="136" spans="7:8" x14ac:dyDescent="0.25">
      <c r="G136" s="2">
        <f t="shared" si="4"/>
        <v>0</v>
      </c>
      <c r="H136" s="3">
        <f t="shared" si="5"/>
        <v>1</v>
      </c>
    </row>
    <row r="137" spans="7:8" x14ac:dyDescent="0.25">
      <c r="G137" s="2">
        <f t="shared" si="4"/>
        <v>0</v>
      </c>
      <c r="H137" s="3">
        <f t="shared" si="5"/>
        <v>1</v>
      </c>
    </row>
    <row r="138" spans="7:8" x14ac:dyDescent="0.25">
      <c r="G138" s="2">
        <f t="shared" si="4"/>
        <v>0</v>
      </c>
      <c r="H138" s="3">
        <f t="shared" si="5"/>
        <v>1</v>
      </c>
    </row>
    <row r="139" spans="7:8" x14ac:dyDescent="0.25">
      <c r="G139" s="2">
        <f t="shared" si="4"/>
        <v>0</v>
      </c>
      <c r="H139" s="3">
        <f t="shared" si="5"/>
        <v>1</v>
      </c>
    </row>
    <row r="140" spans="7:8" x14ac:dyDescent="0.25">
      <c r="G140" s="2">
        <f t="shared" si="4"/>
        <v>0</v>
      </c>
      <c r="H140" s="3">
        <f t="shared" si="5"/>
        <v>1</v>
      </c>
    </row>
    <row r="141" spans="7:8" x14ac:dyDescent="0.25">
      <c r="G141" s="2">
        <f t="shared" si="4"/>
        <v>0</v>
      </c>
      <c r="H141" s="3">
        <f t="shared" si="5"/>
        <v>1</v>
      </c>
    </row>
    <row r="142" spans="7:8" x14ac:dyDescent="0.25">
      <c r="G142" s="2">
        <f t="shared" si="4"/>
        <v>0</v>
      </c>
      <c r="H142" s="3">
        <f t="shared" si="5"/>
        <v>1</v>
      </c>
    </row>
    <row r="143" spans="7:8" x14ac:dyDescent="0.25">
      <c r="G143" s="2">
        <f t="shared" si="4"/>
        <v>0</v>
      </c>
      <c r="H143" s="3">
        <f t="shared" si="5"/>
        <v>1</v>
      </c>
    </row>
    <row r="144" spans="7:8" x14ac:dyDescent="0.25">
      <c r="G144" s="2">
        <f t="shared" si="4"/>
        <v>0</v>
      </c>
      <c r="H144" s="3">
        <f t="shared" si="5"/>
        <v>1</v>
      </c>
    </row>
    <row r="145" spans="7:8" x14ac:dyDescent="0.25">
      <c r="G145" s="2">
        <f t="shared" si="4"/>
        <v>0</v>
      </c>
      <c r="H145" s="3">
        <f t="shared" si="5"/>
        <v>1</v>
      </c>
    </row>
    <row r="146" spans="7:8" x14ac:dyDescent="0.25">
      <c r="G146" s="2">
        <f t="shared" si="4"/>
        <v>0</v>
      </c>
      <c r="H146" s="3">
        <f t="shared" si="5"/>
        <v>1</v>
      </c>
    </row>
    <row r="147" spans="7:8" x14ac:dyDescent="0.25">
      <c r="G147" s="2">
        <f t="shared" si="4"/>
        <v>0</v>
      </c>
      <c r="H147" s="3">
        <f t="shared" si="5"/>
        <v>1</v>
      </c>
    </row>
    <row r="148" spans="7:8" x14ac:dyDescent="0.25">
      <c r="G148" s="2">
        <f t="shared" si="4"/>
        <v>0</v>
      </c>
      <c r="H148" s="3">
        <f t="shared" si="5"/>
        <v>1</v>
      </c>
    </row>
    <row r="149" spans="7:8" x14ac:dyDescent="0.25">
      <c r="G149" s="2">
        <f t="shared" si="4"/>
        <v>0</v>
      </c>
      <c r="H149" s="3">
        <f t="shared" si="5"/>
        <v>1</v>
      </c>
    </row>
    <row r="150" spans="7:8" x14ac:dyDescent="0.25">
      <c r="G150" s="2">
        <f t="shared" si="4"/>
        <v>0</v>
      </c>
      <c r="H150" s="3">
        <f t="shared" si="5"/>
        <v>1</v>
      </c>
    </row>
    <row r="151" spans="7:8" x14ac:dyDescent="0.25">
      <c r="G151" s="2">
        <f t="shared" si="4"/>
        <v>0</v>
      </c>
      <c r="H151" s="3">
        <f t="shared" si="5"/>
        <v>1</v>
      </c>
    </row>
    <row r="152" spans="7:8" x14ac:dyDescent="0.25">
      <c r="G152" s="2">
        <f t="shared" si="4"/>
        <v>0</v>
      </c>
      <c r="H152" s="3">
        <f t="shared" si="5"/>
        <v>1</v>
      </c>
    </row>
    <row r="153" spans="7:8" x14ac:dyDescent="0.25">
      <c r="G153" s="2">
        <f t="shared" si="4"/>
        <v>0</v>
      </c>
      <c r="H153" s="3">
        <f t="shared" si="5"/>
        <v>1</v>
      </c>
    </row>
    <row r="154" spans="7:8" x14ac:dyDescent="0.25">
      <c r="G154" s="2">
        <f t="shared" si="4"/>
        <v>0</v>
      </c>
      <c r="H154" s="3">
        <f t="shared" si="5"/>
        <v>1</v>
      </c>
    </row>
    <row r="155" spans="7:8" x14ac:dyDescent="0.25">
      <c r="G155" s="2">
        <f t="shared" si="4"/>
        <v>0</v>
      </c>
      <c r="H155" s="3">
        <f t="shared" si="5"/>
        <v>1</v>
      </c>
    </row>
    <row r="156" spans="7:8" x14ac:dyDescent="0.25">
      <c r="G156" s="2">
        <f t="shared" si="4"/>
        <v>0</v>
      </c>
      <c r="H156" s="3">
        <f t="shared" si="5"/>
        <v>1</v>
      </c>
    </row>
    <row r="157" spans="7:8" x14ac:dyDescent="0.25">
      <c r="G157" s="2">
        <f t="shared" si="4"/>
        <v>0</v>
      </c>
      <c r="H157" s="3">
        <f t="shared" si="5"/>
        <v>1</v>
      </c>
    </row>
    <row r="158" spans="7:8" x14ac:dyDescent="0.25">
      <c r="G158" s="2">
        <f t="shared" si="4"/>
        <v>0</v>
      </c>
      <c r="H158" s="3">
        <f t="shared" si="5"/>
        <v>1</v>
      </c>
    </row>
    <row r="159" spans="7:8" x14ac:dyDescent="0.25">
      <c r="G159" s="2">
        <f t="shared" si="4"/>
        <v>0</v>
      </c>
      <c r="H159" s="3">
        <f t="shared" si="5"/>
        <v>1</v>
      </c>
    </row>
    <row r="160" spans="7:8" x14ac:dyDescent="0.25">
      <c r="G160" s="2">
        <f t="shared" si="4"/>
        <v>0</v>
      </c>
      <c r="H160" s="3">
        <f t="shared" si="5"/>
        <v>1</v>
      </c>
    </row>
    <row r="161" spans="7:8" x14ac:dyDescent="0.25">
      <c r="G161" s="2">
        <f t="shared" si="4"/>
        <v>0</v>
      </c>
      <c r="H161" s="3">
        <f t="shared" si="5"/>
        <v>1</v>
      </c>
    </row>
    <row r="162" spans="7:8" x14ac:dyDescent="0.25">
      <c r="G162" s="2">
        <f t="shared" si="4"/>
        <v>0</v>
      </c>
      <c r="H162" s="3">
        <f t="shared" si="5"/>
        <v>1</v>
      </c>
    </row>
    <row r="163" spans="7:8" x14ac:dyDescent="0.25">
      <c r="G163" s="2">
        <f t="shared" si="4"/>
        <v>0</v>
      </c>
      <c r="H163" s="3">
        <f t="shared" si="5"/>
        <v>1</v>
      </c>
    </row>
    <row r="164" spans="7:8" x14ac:dyDescent="0.25">
      <c r="G164" s="2">
        <f t="shared" ref="G164:G200" si="6">F164-E164</f>
        <v>0</v>
      </c>
      <c r="H164" s="3">
        <f t="shared" ref="H164:H200" si="7">WEEKNUM(F164,2)</f>
        <v>1</v>
      </c>
    </row>
    <row r="165" spans="7:8" x14ac:dyDescent="0.25">
      <c r="G165" s="2">
        <f t="shared" si="6"/>
        <v>0</v>
      </c>
      <c r="H165" s="3">
        <f t="shared" si="7"/>
        <v>1</v>
      </c>
    </row>
    <row r="166" spans="7:8" x14ac:dyDescent="0.25">
      <c r="G166" s="2">
        <f t="shared" si="6"/>
        <v>0</v>
      </c>
      <c r="H166" s="3">
        <f t="shared" si="7"/>
        <v>1</v>
      </c>
    </row>
    <row r="167" spans="7:8" x14ac:dyDescent="0.25">
      <c r="G167" s="2">
        <f t="shared" si="6"/>
        <v>0</v>
      </c>
      <c r="H167" s="3">
        <f t="shared" si="7"/>
        <v>1</v>
      </c>
    </row>
    <row r="168" spans="7:8" x14ac:dyDescent="0.25">
      <c r="G168" s="2">
        <f t="shared" si="6"/>
        <v>0</v>
      </c>
      <c r="H168" s="3">
        <f t="shared" si="7"/>
        <v>1</v>
      </c>
    </row>
    <row r="169" spans="7:8" x14ac:dyDescent="0.25">
      <c r="G169" s="2">
        <f t="shared" si="6"/>
        <v>0</v>
      </c>
      <c r="H169" s="3">
        <f t="shared" si="7"/>
        <v>1</v>
      </c>
    </row>
    <row r="170" spans="7:8" x14ac:dyDescent="0.25">
      <c r="G170" s="2">
        <f t="shared" si="6"/>
        <v>0</v>
      </c>
      <c r="H170" s="3">
        <f t="shared" si="7"/>
        <v>1</v>
      </c>
    </row>
    <row r="171" spans="7:8" x14ac:dyDescent="0.25">
      <c r="G171" s="2">
        <f t="shared" si="6"/>
        <v>0</v>
      </c>
      <c r="H171" s="3">
        <f t="shared" si="7"/>
        <v>1</v>
      </c>
    </row>
    <row r="172" spans="7:8" x14ac:dyDescent="0.25">
      <c r="G172" s="2">
        <f t="shared" si="6"/>
        <v>0</v>
      </c>
      <c r="H172" s="3">
        <f t="shared" si="7"/>
        <v>1</v>
      </c>
    </row>
    <row r="173" spans="7:8" x14ac:dyDescent="0.25">
      <c r="G173" s="2">
        <f t="shared" si="6"/>
        <v>0</v>
      </c>
      <c r="H173" s="3">
        <f t="shared" si="7"/>
        <v>1</v>
      </c>
    </row>
    <row r="174" spans="7:8" x14ac:dyDescent="0.25">
      <c r="G174" s="2">
        <f t="shared" si="6"/>
        <v>0</v>
      </c>
      <c r="H174" s="3">
        <f t="shared" si="7"/>
        <v>1</v>
      </c>
    </row>
    <row r="175" spans="7:8" x14ac:dyDescent="0.25">
      <c r="G175" s="2">
        <f t="shared" si="6"/>
        <v>0</v>
      </c>
      <c r="H175" s="3">
        <f t="shared" si="7"/>
        <v>1</v>
      </c>
    </row>
    <row r="176" spans="7:8" x14ac:dyDescent="0.25">
      <c r="G176" s="2">
        <f t="shared" si="6"/>
        <v>0</v>
      </c>
      <c r="H176" s="3">
        <f t="shared" si="7"/>
        <v>1</v>
      </c>
    </row>
    <row r="177" spans="7:8" x14ac:dyDescent="0.25">
      <c r="G177" s="2">
        <f t="shared" si="6"/>
        <v>0</v>
      </c>
      <c r="H177" s="3">
        <f t="shared" si="7"/>
        <v>1</v>
      </c>
    </row>
    <row r="178" spans="7:8" x14ac:dyDescent="0.25">
      <c r="G178" s="2">
        <f t="shared" si="6"/>
        <v>0</v>
      </c>
      <c r="H178" s="3">
        <f t="shared" si="7"/>
        <v>1</v>
      </c>
    </row>
    <row r="179" spans="7:8" x14ac:dyDescent="0.25">
      <c r="G179" s="2">
        <f t="shared" si="6"/>
        <v>0</v>
      </c>
      <c r="H179" s="3">
        <f t="shared" si="7"/>
        <v>1</v>
      </c>
    </row>
    <row r="180" spans="7:8" x14ac:dyDescent="0.25">
      <c r="G180" s="2">
        <f t="shared" si="6"/>
        <v>0</v>
      </c>
      <c r="H180" s="3">
        <f t="shared" si="7"/>
        <v>1</v>
      </c>
    </row>
    <row r="181" spans="7:8" x14ac:dyDescent="0.25">
      <c r="G181" s="2">
        <f t="shared" si="6"/>
        <v>0</v>
      </c>
      <c r="H181" s="3">
        <f t="shared" si="7"/>
        <v>1</v>
      </c>
    </row>
    <row r="182" spans="7:8" x14ac:dyDescent="0.25">
      <c r="G182" s="2">
        <f t="shared" si="6"/>
        <v>0</v>
      </c>
      <c r="H182" s="3">
        <f t="shared" si="7"/>
        <v>1</v>
      </c>
    </row>
    <row r="183" spans="7:8" x14ac:dyDescent="0.25">
      <c r="G183" s="2">
        <f t="shared" si="6"/>
        <v>0</v>
      </c>
      <c r="H183" s="3">
        <f t="shared" si="7"/>
        <v>1</v>
      </c>
    </row>
    <row r="184" spans="7:8" x14ac:dyDescent="0.25">
      <c r="G184" s="2">
        <f t="shared" si="6"/>
        <v>0</v>
      </c>
      <c r="H184" s="3">
        <f t="shared" si="7"/>
        <v>1</v>
      </c>
    </row>
    <row r="185" spans="7:8" x14ac:dyDescent="0.25">
      <c r="G185" s="2">
        <f t="shared" si="6"/>
        <v>0</v>
      </c>
      <c r="H185" s="3">
        <f t="shared" si="7"/>
        <v>1</v>
      </c>
    </row>
    <row r="186" spans="7:8" x14ac:dyDescent="0.25">
      <c r="G186" s="2">
        <f t="shared" si="6"/>
        <v>0</v>
      </c>
      <c r="H186" s="3">
        <f t="shared" si="7"/>
        <v>1</v>
      </c>
    </row>
    <row r="187" spans="7:8" x14ac:dyDescent="0.25">
      <c r="G187" s="2">
        <f t="shared" si="6"/>
        <v>0</v>
      </c>
      <c r="H187" s="3">
        <f t="shared" si="7"/>
        <v>1</v>
      </c>
    </row>
    <row r="188" spans="7:8" x14ac:dyDescent="0.25">
      <c r="G188" s="2">
        <f t="shared" si="6"/>
        <v>0</v>
      </c>
      <c r="H188" s="3">
        <f t="shared" si="7"/>
        <v>1</v>
      </c>
    </row>
    <row r="189" spans="7:8" x14ac:dyDescent="0.25">
      <c r="G189" s="2">
        <f t="shared" si="6"/>
        <v>0</v>
      </c>
      <c r="H189" s="3">
        <f t="shared" si="7"/>
        <v>1</v>
      </c>
    </row>
    <row r="190" spans="7:8" x14ac:dyDescent="0.25">
      <c r="G190" s="2">
        <f t="shared" si="6"/>
        <v>0</v>
      </c>
      <c r="H190" s="3">
        <f t="shared" si="7"/>
        <v>1</v>
      </c>
    </row>
    <row r="191" spans="7:8" x14ac:dyDescent="0.25">
      <c r="G191" s="2">
        <f t="shared" si="6"/>
        <v>0</v>
      </c>
      <c r="H191" s="3">
        <f t="shared" si="7"/>
        <v>1</v>
      </c>
    </row>
    <row r="192" spans="7:8" x14ac:dyDescent="0.25">
      <c r="G192" s="2">
        <f t="shared" si="6"/>
        <v>0</v>
      </c>
      <c r="H192" s="3">
        <f t="shared" si="7"/>
        <v>1</v>
      </c>
    </row>
    <row r="193" spans="7:8" x14ac:dyDescent="0.25">
      <c r="G193" s="2">
        <f t="shared" si="6"/>
        <v>0</v>
      </c>
      <c r="H193" s="3">
        <f t="shared" si="7"/>
        <v>1</v>
      </c>
    </row>
    <row r="194" spans="7:8" x14ac:dyDescent="0.25">
      <c r="G194" s="2">
        <f t="shared" si="6"/>
        <v>0</v>
      </c>
      <c r="H194" s="3">
        <f t="shared" si="7"/>
        <v>1</v>
      </c>
    </row>
    <row r="195" spans="7:8" x14ac:dyDescent="0.25">
      <c r="G195" s="2">
        <f t="shared" si="6"/>
        <v>0</v>
      </c>
      <c r="H195" s="3">
        <f t="shared" si="7"/>
        <v>1</v>
      </c>
    </row>
    <row r="196" spans="7:8" x14ac:dyDescent="0.25">
      <c r="G196" s="2">
        <f t="shared" si="6"/>
        <v>0</v>
      </c>
      <c r="H196" s="3">
        <f t="shared" si="7"/>
        <v>1</v>
      </c>
    </row>
    <row r="197" spans="7:8" x14ac:dyDescent="0.25">
      <c r="G197" s="2">
        <f t="shared" si="6"/>
        <v>0</v>
      </c>
      <c r="H197" s="3">
        <f t="shared" si="7"/>
        <v>1</v>
      </c>
    </row>
    <row r="198" spans="7:8" x14ac:dyDescent="0.25">
      <c r="G198" s="2">
        <f t="shared" si="6"/>
        <v>0</v>
      </c>
      <c r="H198" s="3">
        <f t="shared" si="7"/>
        <v>1</v>
      </c>
    </row>
    <row r="199" spans="7:8" x14ac:dyDescent="0.25">
      <c r="G199" s="2">
        <f t="shared" si="6"/>
        <v>0</v>
      </c>
      <c r="H199" s="3">
        <f t="shared" si="7"/>
        <v>1</v>
      </c>
    </row>
    <row r="200" spans="7:8" x14ac:dyDescent="0.25">
      <c r="G200" s="2">
        <f t="shared" si="6"/>
        <v>0</v>
      </c>
      <c r="H200" s="3">
        <f t="shared" si="7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8A51C-847C-4D25-B77C-B1154B884968}">
  <dimension ref="A1:B53"/>
  <sheetViews>
    <sheetView workbookViewId="0">
      <selection activeCell="B9" sqref="B9"/>
    </sheetView>
  </sheetViews>
  <sheetFormatPr defaultRowHeight="15" x14ac:dyDescent="0.25"/>
  <cols>
    <col min="1" max="1" width="53.28515625" bestFit="1" customWidth="1"/>
    <col min="2" max="2" width="35" bestFit="1" customWidth="1"/>
  </cols>
  <sheetData>
    <row r="1" spans="1:2" ht="23.25" x14ac:dyDescent="0.35">
      <c r="A1" s="4" t="s">
        <v>133</v>
      </c>
      <c r="B1" s="4" t="s">
        <v>186</v>
      </c>
    </row>
    <row r="2" spans="1:2" x14ac:dyDescent="0.25">
      <c r="A2" s="7" t="s">
        <v>134</v>
      </c>
      <c r="B2" s="8" t="s">
        <v>187</v>
      </c>
    </row>
    <row r="3" spans="1:2" x14ac:dyDescent="0.25">
      <c r="A3" s="7" t="s">
        <v>135</v>
      </c>
      <c r="B3" s="8" t="s">
        <v>187</v>
      </c>
    </row>
    <row r="4" spans="1:2" x14ac:dyDescent="0.25">
      <c r="A4" s="7" t="s">
        <v>136</v>
      </c>
      <c r="B4" s="8" t="s">
        <v>187</v>
      </c>
    </row>
    <row r="5" spans="1:2" x14ac:dyDescent="0.25">
      <c r="A5" s="7" t="s">
        <v>137</v>
      </c>
      <c r="B5" s="8" t="s">
        <v>187</v>
      </c>
    </row>
    <row r="6" spans="1:2" x14ac:dyDescent="0.25">
      <c r="A6" s="7" t="s">
        <v>138</v>
      </c>
      <c r="B6" s="8" t="s">
        <v>187</v>
      </c>
    </row>
    <row r="7" spans="1:2" x14ac:dyDescent="0.25">
      <c r="A7" s="7" t="s">
        <v>139</v>
      </c>
      <c r="B7" s="8" t="s">
        <v>187</v>
      </c>
    </row>
    <row r="8" spans="1:2" x14ac:dyDescent="0.25">
      <c r="A8" s="7" t="s">
        <v>140</v>
      </c>
      <c r="B8" s="8" t="s">
        <v>187</v>
      </c>
    </row>
    <row r="9" spans="1:2" x14ac:dyDescent="0.25">
      <c r="A9" s="5" t="s">
        <v>141</v>
      </c>
      <c r="B9" s="6">
        <f>SUMIF('Time Manager'!H:H,8,'Time Manager'!G:G)</f>
        <v>0.36250000000291038</v>
      </c>
    </row>
    <row r="10" spans="1:2" x14ac:dyDescent="0.25">
      <c r="A10" s="5" t="s">
        <v>142</v>
      </c>
      <c r="B10" s="6">
        <f>SUMIF('Time Manager'!H:H,9,'Time Manager'!G:G)</f>
        <v>0.33402777778246673</v>
      </c>
    </row>
    <row r="11" spans="1:2" x14ac:dyDescent="0.25">
      <c r="A11" s="5" t="s">
        <v>143</v>
      </c>
      <c r="B11" s="6">
        <f>SUMIF('Time Manager'!H:H,10,'Time Manager'!G:G)</f>
        <v>0.16736111111094942</v>
      </c>
    </row>
    <row r="12" spans="1:2" x14ac:dyDescent="0.25">
      <c r="A12" s="5" t="s">
        <v>144</v>
      </c>
      <c r="B12" s="6">
        <f>SUMIF('Time Manager'!H:H,11,'Time Manager'!G:G)</f>
        <v>0.52013888888905058</v>
      </c>
    </row>
    <row r="13" spans="1:2" x14ac:dyDescent="0.25">
      <c r="A13" s="5" t="s">
        <v>145</v>
      </c>
      <c r="B13" s="6">
        <f>SUMIF('Time Manager'!H:H,12,'Time Manager'!G:G)</f>
        <v>0.41111111111968057</v>
      </c>
    </row>
    <row r="14" spans="1:2" x14ac:dyDescent="0.25">
      <c r="A14" s="5" t="s">
        <v>146</v>
      </c>
      <c r="B14" s="6">
        <f>SUMIF('Time Manager'!H:H,13,'Time Manager'!G:G)</f>
        <v>0.41180555555911269</v>
      </c>
    </row>
    <row r="15" spans="1:2" x14ac:dyDescent="0.25">
      <c r="A15" s="5" t="s">
        <v>147</v>
      </c>
      <c r="B15" s="6">
        <f>SUMIF('Time Manager'!H:H,14,'Time Manager'!G:G)</f>
        <v>0.35347222222480923</v>
      </c>
    </row>
    <row r="16" spans="1:2" x14ac:dyDescent="0.25">
      <c r="A16" s="5" t="s">
        <v>148</v>
      </c>
      <c r="B16" s="6">
        <f>SUMIF('Time Manager'!H:H,15,'Time Manager'!G:G)</f>
        <v>0</v>
      </c>
    </row>
    <row r="17" spans="1:2" x14ac:dyDescent="0.25">
      <c r="A17" s="5" t="s">
        <v>149</v>
      </c>
      <c r="B17" s="6">
        <f>SUMIF('Time Manager'!H:H,16,'Time Manager'!G:G)</f>
        <v>0</v>
      </c>
    </row>
    <row r="18" spans="1:2" x14ac:dyDescent="0.25">
      <c r="A18" s="5" t="s">
        <v>150</v>
      </c>
      <c r="B18" s="6">
        <f>SUMIF('Time Manager'!H:H,17,'Time Manager'!G:G)</f>
        <v>0</v>
      </c>
    </row>
    <row r="19" spans="1:2" x14ac:dyDescent="0.25">
      <c r="A19" s="5" t="s">
        <v>151</v>
      </c>
      <c r="B19" s="6">
        <f>SUMIF('Time Manager'!H:H,18,'Time Manager'!G:G)</f>
        <v>0</v>
      </c>
    </row>
    <row r="20" spans="1:2" x14ac:dyDescent="0.25">
      <c r="A20" s="5" t="s">
        <v>152</v>
      </c>
      <c r="B20" s="6">
        <f>SUMIF('Time Manager'!H:H,19,'Time Manager'!G:G)</f>
        <v>0</v>
      </c>
    </row>
    <row r="21" spans="1:2" x14ac:dyDescent="0.25">
      <c r="A21" s="5" t="s">
        <v>153</v>
      </c>
      <c r="B21" s="6">
        <f>SUMIF('Time Manager'!H:H,20,'Time Manager'!G:G)</f>
        <v>0</v>
      </c>
    </row>
    <row r="22" spans="1:2" x14ac:dyDescent="0.25">
      <c r="A22" s="5" t="s">
        <v>154</v>
      </c>
      <c r="B22" s="6">
        <f>SUMIF('Time Manager'!H:H,21,'Time Manager'!G:G)</f>
        <v>0</v>
      </c>
    </row>
    <row r="23" spans="1:2" x14ac:dyDescent="0.25">
      <c r="A23" s="5" t="s">
        <v>155</v>
      </c>
      <c r="B23" s="6">
        <f>SUMIF('Time Manager'!H:H,22,'Time Manager'!G:G)</f>
        <v>0</v>
      </c>
    </row>
    <row r="24" spans="1:2" x14ac:dyDescent="0.25">
      <c r="A24" s="5" t="s">
        <v>156</v>
      </c>
      <c r="B24" s="6">
        <f>SUMIF('Time Manager'!H:H,23,'Time Manager'!G:G)</f>
        <v>0</v>
      </c>
    </row>
    <row r="25" spans="1:2" x14ac:dyDescent="0.25">
      <c r="A25" s="5" t="s">
        <v>157</v>
      </c>
      <c r="B25" s="6">
        <f>SUMIF('Time Manager'!H:H,24,'Time Manager'!G:G)</f>
        <v>0</v>
      </c>
    </row>
    <row r="26" spans="1:2" x14ac:dyDescent="0.25">
      <c r="A26" s="5" t="s">
        <v>158</v>
      </c>
      <c r="B26" s="6">
        <f>SUMIF('Time Manager'!H:H,25,'Time Manager'!G:G)</f>
        <v>0</v>
      </c>
    </row>
    <row r="27" spans="1:2" x14ac:dyDescent="0.25">
      <c r="A27" s="5" t="s">
        <v>159</v>
      </c>
      <c r="B27" s="6">
        <f>SUMIF('Time Manager'!H:H,26,'Time Manager'!G:G)</f>
        <v>0</v>
      </c>
    </row>
    <row r="28" spans="1:2" x14ac:dyDescent="0.25">
      <c r="A28" s="5" t="s">
        <v>160</v>
      </c>
      <c r="B28" s="6">
        <f>SUMIF('Time Manager'!H:H,27,'Time Manager'!G:G)</f>
        <v>0</v>
      </c>
    </row>
    <row r="29" spans="1:2" x14ac:dyDescent="0.25">
      <c r="A29" s="5" t="s">
        <v>161</v>
      </c>
      <c r="B29" s="6">
        <f>SUMIF('Time Manager'!H:H,28,'Time Manager'!G:G)</f>
        <v>0</v>
      </c>
    </row>
    <row r="30" spans="1:2" x14ac:dyDescent="0.25">
      <c r="A30" s="5" t="s">
        <v>162</v>
      </c>
      <c r="B30" s="6">
        <f>SUMIF('Time Manager'!H:H,29,'Time Manager'!G:G)</f>
        <v>0</v>
      </c>
    </row>
    <row r="31" spans="1:2" x14ac:dyDescent="0.25">
      <c r="A31" s="5" t="s">
        <v>163</v>
      </c>
      <c r="B31" s="6">
        <f>SUMIF('Time Manager'!H:H,30,'Time Manager'!G:G)</f>
        <v>0</v>
      </c>
    </row>
    <row r="32" spans="1:2" x14ac:dyDescent="0.25">
      <c r="A32" s="5" t="s">
        <v>164</v>
      </c>
      <c r="B32" s="6">
        <f>SUMIF('Time Manager'!H:H,31,'Time Manager'!G:G)</f>
        <v>0</v>
      </c>
    </row>
    <row r="33" spans="1:2" x14ac:dyDescent="0.25">
      <c r="A33" s="5" t="s">
        <v>165</v>
      </c>
      <c r="B33" s="6">
        <f>SUMIF('Time Manager'!H:H,32,'Time Manager'!G:G)</f>
        <v>0</v>
      </c>
    </row>
    <row r="34" spans="1:2" x14ac:dyDescent="0.25">
      <c r="A34" s="5" t="s">
        <v>166</v>
      </c>
      <c r="B34" s="6">
        <f>SUMIF('Time Manager'!H:H,33,'Time Manager'!G:G)</f>
        <v>0</v>
      </c>
    </row>
    <row r="35" spans="1:2" x14ac:dyDescent="0.25">
      <c r="A35" s="5" t="s">
        <v>167</v>
      </c>
      <c r="B35" s="6">
        <f>SUMIF('Time Manager'!H:H,34,'Time Manager'!G:G)</f>
        <v>0</v>
      </c>
    </row>
    <row r="36" spans="1:2" x14ac:dyDescent="0.25">
      <c r="A36" s="5" t="s">
        <v>168</v>
      </c>
      <c r="B36" s="6">
        <f>SUMIF('Time Manager'!H:H,35,'Time Manager'!G:G)</f>
        <v>0</v>
      </c>
    </row>
    <row r="37" spans="1:2" x14ac:dyDescent="0.25">
      <c r="A37" s="5" t="s">
        <v>169</v>
      </c>
      <c r="B37" s="6">
        <f>SUMIF('Time Manager'!H:H,37,'Time Manager'!G:G)</f>
        <v>0</v>
      </c>
    </row>
    <row r="38" spans="1:2" x14ac:dyDescent="0.25">
      <c r="A38" s="5" t="s">
        <v>170</v>
      </c>
      <c r="B38" s="6">
        <f>SUMIF('Time Manager'!H:H,37,'Time Manager'!G:G)</f>
        <v>0</v>
      </c>
    </row>
    <row r="39" spans="1:2" x14ac:dyDescent="0.25">
      <c r="A39" s="5" t="s">
        <v>171</v>
      </c>
      <c r="B39" s="6">
        <f>SUMIF('Time Manager'!H:H,38,'Time Manager'!G:G)</f>
        <v>0</v>
      </c>
    </row>
    <row r="40" spans="1:2" x14ac:dyDescent="0.25">
      <c r="A40" s="5" t="s">
        <v>172</v>
      </c>
      <c r="B40" s="6">
        <f>SUMIF('Time Manager'!H:H,39,'Time Manager'!G:G)</f>
        <v>0</v>
      </c>
    </row>
    <row r="41" spans="1:2" x14ac:dyDescent="0.25">
      <c r="A41" s="5" t="s">
        <v>173</v>
      </c>
      <c r="B41" s="6">
        <f>SUMIF('Time Manager'!H:H,40,'Time Manager'!G:G)</f>
        <v>0</v>
      </c>
    </row>
    <row r="42" spans="1:2" x14ac:dyDescent="0.25">
      <c r="A42" s="5" t="s">
        <v>174</v>
      </c>
      <c r="B42" s="6">
        <f>SUMIF('Time Manager'!H:H,41,'Time Manager'!G:G)</f>
        <v>0</v>
      </c>
    </row>
    <row r="43" spans="1:2" x14ac:dyDescent="0.25">
      <c r="A43" s="5" t="s">
        <v>175</v>
      </c>
      <c r="B43" s="6">
        <f>SUMIF('Time Manager'!H:H,42,'Time Manager'!G:G)</f>
        <v>0</v>
      </c>
    </row>
    <row r="44" spans="1:2" x14ac:dyDescent="0.25">
      <c r="A44" s="5" t="s">
        <v>176</v>
      </c>
      <c r="B44" s="6">
        <f>SUMIF('Time Manager'!H:H,43,'Time Manager'!G:G)</f>
        <v>0</v>
      </c>
    </row>
    <row r="45" spans="1:2" x14ac:dyDescent="0.25">
      <c r="A45" s="5" t="s">
        <v>177</v>
      </c>
      <c r="B45" s="6">
        <f>SUMIF('Time Manager'!H:H,44,'Time Manager'!G:G)</f>
        <v>0</v>
      </c>
    </row>
    <row r="46" spans="1:2" x14ac:dyDescent="0.25">
      <c r="A46" s="5" t="s">
        <v>178</v>
      </c>
      <c r="B46" s="6">
        <f>SUMIF('Time Manager'!H:H,45,'Time Manager'!G:G)</f>
        <v>0</v>
      </c>
    </row>
    <row r="47" spans="1:2" x14ac:dyDescent="0.25">
      <c r="A47" s="5" t="s">
        <v>179</v>
      </c>
      <c r="B47" s="6">
        <f>SUMIF('Time Manager'!H:H,46,'Time Manager'!G:G)</f>
        <v>0</v>
      </c>
    </row>
    <row r="48" spans="1:2" x14ac:dyDescent="0.25">
      <c r="A48" s="5" t="s">
        <v>180</v>
      </c>
      <c r="B48" s="6">
        <f>SUMIF('Time Manager'!H:H,47,'Time Manager'!G:G)</f>
        <v>0</v>
      </c>
    </row>
    <row r="49" spans="1:2" x14ac:dyDescent="0.25">
      <c r="A49" s="5" t="s">
        <v>181</v>
      </c>
      <c r="B49" s="6">
        <f>SUMIF('Time Manager'!H:H,48,'Time Manager'!G:G)</f>
        <v>0</v>
      </c>
    </row>
    <row r="50" spans="1:2" x14ac:dyDescent="0.25">
      <c r="A50" s="5" t="s">
        <v>182</v>
      </c>
      <c r="B50" s="6">
        <f>SUMIF('Time Manager'!H:H,49,'Time Manager'!G:G)</f>
        <v>0</v>
      </c>
    </row>
    <row r="51" spans="1:2" x14ac:dyDescent="0.25">
      <c r="A51" s="5" t="s">
        <v>183</v>
      </c>
      <c r="B51" s="6">
        <f>SUMIF('Time Manager'!H:H,50,'Time Manager'!G:G)</f>
        <v>0</v>
      </c>
    </row>
    <row r="52" spans="1:2" x14ac:dyDescent="0.25">
      <c r="A52" s="5" t="s">
        <v>184</v>
      </c>
      <c r="B52" s="6">
        <f>SUMIF('Time Manager'!H:H,51,'Time Manager'!G:G)</f>
        <v>0</v>
      </c>
    </row>
    <row r="53" spans="1:2" x14ac:dyDescent="0.25">
      <c r="A53" s="5" t="s">
        <v>185</v>
      </c>
      <c r="B53" s="6">
        <f>SUMIF('Time Manager'!H:H,52,'Time Manager'!G:G)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Time Manager</vt:lpstr>
      <vt:lpstr>Opsummering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Stegemüller</dc:creator>
  <cp:lastModifiedBy>Stegemüller</cp:lastModifiedBy>
  <dcterms:created xsi:type="dcterms:W3CDTF">2018-04-09T12:44:35Z</dcterms:created>
  <dcterms:modified xsi:type="dcterms:W3CDTF">2018-04-09T12:45:32Z</dcterms:modified>
</cp:coreProperties>
</file>