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EE213D7F-CC28-452B-B3DB-38287242B5B9}" xr6:coauthVersionLast="37" xr6:coauthVersionMax="37" xr10:uidLastSave="{00000000-0000-0000-0000-000000000000}"/>
  <bookViews>
    <workbookView xWindow="210" yWindow="585" windowWidth="15195" windowHeight="9645" firstSheet="1" activeTab="6" xr2:uid="{00000000-000D-0000-FFFF-FFFF00000000}"/>
  </bookViews>
  <sheets>
    <sheet name="MARSTER" sheetId="4" r:id="rId1"/>
    <sheet name="Uge 37-38" sheetId="5" r:id="rId2"/>
    <sheet name="Uge 39-40" sheetId="6" r:id="rId3"/>
    <sheet name="Uge 41-42" sheetId="7" r:id="rId4"/>
    <sheet name="Uge 43-44" sheetId="9" r:id="rId5"/>
    <sheet name="Uge 45-46" sheetId="8" r:id="rId6"/>
    <sheet name="Gennemsnit" sheetId="10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0" l="1"/>
  <c r="C14" i="10"/>
  <c r="C13" i="10"/>
  <c r="C12" i="10"/>
  <c r="C11" i="10"/>
  <c r="C10" i="10"/>
  <c r="C9" i="10"/>
  <c r="C8" i="10"/>
  <c r="P14" i="9"/>
  <c r="C7" i="10"/>
  <c r="P26" i="6"/>
  <c r="C6" i="10"/>
  <c r="C5" i="10"/>
  <c r="C4" i="10"/>
  <c r="D13" i="10"/>
  <c r="D11" i="10"/>
  <c r="D9" i="10"/>
  <c r="D7" i="10"/>
  <c r="D5" i="10"/>
  <c r="P14" i="5"/>
  <c r="L26" i="9"/>
  <c r="O24" i="9"/>
  <c r="N26" i="9" s="1"/>
  <c r="M24" i="9"/>
  <c r="K24" i="9"/>
  <c r="J26" i="9" s="1"/>
  <c r="I24" i="9"/>
  <c r="H26" i="9" s="1"/>
  <c r="G24" i="9"/>
  <c r="F26" i="9" s="1"/>
  <c r="E24" i="9"/>
  <c r="D26" i="9" s="1"/>
  <c r="C24" i="9"/>
  <c r="B26" i="9" s="1"/>
  <c r="N22" i="9"/>
  <c r="L22" i="9"/>
  <c r="J22" i="9"/>
  <c r="H22" i="9"/>
  <c r="F22" i="9"/>
  <c r="D22" i="9"/>
  <c r="B22" i="9"/>
  <c r="A22" i="9"/>
  <c r="N14" i="9"/>
  <c r="B14" i="9"/>
  <c r="O12" i="9"/>
  <c r="M12" i="9"/>
  <c r="L14" i="9" s="1"/>
  <c r="K12" i="9"/>
  <c r="J14" i="9" s="1"/>
  <c r="I12" i="9"/>
  <c r="H14" i="9" s="1"/>
  <c r="G12" i="9"/>
  <c r="F14" i="9" s="1"/>
  <c r="E12" i="9"/>
  <c r="D14" i="9" s="1"/>
  <c r="C12" i="9"/>
  <c r="N10" i="9"/>
  <c r="L10" i="9"/>
  <c r="J10" i="9"/>
  <c r="H10" i="9"/>
  <c r="F10" i="9"/>
  <c r="D10" i="9"/>
  <c r="B10" i="9"/>
  <c r="A10" i="9"/>
  <c r="L4" i="9"/>
  <c r="O24" i="8"/>
  <c r="N26" i="8" s="1"/>
  <c r="M24" i="8"/>
  <c r="L26" i="8" s="1"/>
  <c r="K24" i="8"/>
  <c r="J26" i="8" s="1"/>
  <c r="I24" i="8"/>
  <c r="H26" i="8" s="1"/>
  <c r="G24" i="8"/>
  <c r="F26" i="8" s="1"/>
  <c r="E24" i="8"/>
  <c r="D26" i="8" s="1"/>
  <c r="C24" i="8"/>
  <c r="B26" i="8" s="1"/>
  <c r="N22" i="8"/>
  <c r="L22" i="8"/>
  <c r="J22" i="8"/>
  <c r="H22" i="8"/>
  <c r="F22" i="8"/>
  <c r="D22" i="8"/>
  <c r="B22" i="8"/>
  <c r="A22" i="8"/>
  <c r="N14" i="8"/>
  <c r="J14" i="8"/>
  <c r="F14" i="8"/>
  <c r="B14" i="8"/>
  <c r="O12" i="8"/>
  <c r="M12" i="8"/>
  <c r="L14" i="8" s="1"/>
  <c r="K12" i="8"/>
  <c r="I12" i="8"/>
  <c r="H14" i="8" s="1"/>
  <c r="G12" i="8"/>
  <c r="E12" i="8"/>
  <c r="D14" i="8" s="1"/>
  <c r="C12" i="8"/>
  <c r="N10" i="8"/>
  <c r="L10" i="8"/>
  <c r="J10" i="8"/>
  <c r="H10" i="8"/>
  <c r="F10" i="8"/>
  <c r="D10" i="8"/>
  <c r="B10" i="8"/>
  <c r="A10" i="8"/>
  <c r="L4" i="8"/>
  <c r="L26" i="7"/>
  <c r="O24" i="7"/>
  <c r="N26" i="7" s="1"/>
  <c r="M24" i="7"/>
  <c r="K24" i="7"/>
  <c r="J26" i="7" s="1"/>
  <c r="I24" i="7"/>
  <c r="H26" i="7" s="1"/>
  <c r="G24" i="7"/>
  <c r="F26" i="7" s="1"/>
  <c r="E24" i="7"/>
  <c r="D26" i="7" s="1"/>
  <c r="C24" i="7"/>
  <c r="B26" i="7" s="1"/>
  <c r="N22" i="7"/>
  <c r="L22" i="7"/>
  <c r="J22" i="7"/>
  <c r="H22" i="7"/>
  <c r="F22" i="7"/>
  <c r="D22" i="7"/>
  <c r="B22" i="7"/>
  <c r="A22" i="7"/>
  <c r="N14" i="7"/>
  <c r="B14" i="7"/>
  <c r="O12" i="7"/>
  <c r="M12" i="7"/>
  <c r="L14" i="7" s="1"/>
  <c r="K12" i="7"/>
  <c r="J14" i="7" s="1"/>
  <c r="I12" i="7"/>
  <c r="H14" i="7" s="1"/>
  <c r="G12" i="7"/>
  <c r="F14" i="7" s="1"/>
  <c r="E12" i="7"/>
  <c r="D14" i="7" s="1"/>
  <c r="C12" i="7"/>
  <c r="N10" i="7"/>
  <c r="L10" i="7"/>
  <c r="J10" i="7"/>
  <c r="H10" i="7"/>
  <c r="F10" i="7"/>
  <c r="D10" i="7"/>
  <c r="B10" i="7"/>
  <c r="A10" i="7"/>
  <c r="L4" i="7"/>
  <c r="N26" i="6"/>
  <c r="F26" i="6"/>
  <c r="B26" i="6"/>
  <c r="O24" i="6"/>
  <c r="M24" i="6"/>
  <c r="L26" i="6" s="1"/>
  <c r="K24" i="6"/>
  <c r="J26" i="6" s="1"/>
  <c r="I24" i="6"/>
  <c r="H26" i="6" s="1"/>
  <c r="G24" i="6"/>
  <c r="E24" i="6"/>
  <c r="D26" i="6" s="1"/>
  <c r="C24" i="6"/>
  <c r="N22" i="6"/>
  <c r="L22" i="6"/>
  <c r="J22" i="6"/>
  <c r="H22" i="6"/>
  <c r="F22" i="6"/>
  <c r="D22" i="6"/>
  <c r="B22" i="6"/>
  <c r="A22" i="6" s="1"/>
  <c r="L14" i="6"/>
  <c r="O12" i="6"/>
  <c r="N14" i="6" s="1"/>
  <c r="M12" i="6"/>
  <c r="K12" i="6"/>
  <c r="J14" i="6" s="1"/>
  <c r="I12" i="6"/>
  <c r="H14" i="6" s="1"/>
  <c r="G12" i="6"/>
  <c r="F14" i="6" s="1"/>
  <c r="E12" i="6"/>
  <c r="D14" i="6" s="1"/>
  <c r="C12" i="6"/>
  <c r="B14" i="6" s="1"/>
  <c r="N10" i="6"/>
  <c r="L10" i="6"/>
  <c r="J10" i="6"/>
  <c r="H10" i="6"/>
  <c r="F10" i="6"/>
  <c r="D10" i="6"/>
  <c r="B10" i="6"/>
  <c r="A10" i="6"/>
  <c r="L4" i="6"/>
  <c r="N26" i="5"/>
  <c r="B26" i="5"/>
  <c r="O24" i="5"/>
  <c r="M24" i="5"/>
  <c r="L26" i="5" s="1"/>
  <c r="K24" i="5"/>
  <c r="J26" i="5" s="1"/>
  <c r="I24" i="5"/>
  <c r="H26" i="5" s="1"/>
  <c r="G24" i="5"/>
  <c r="F26" i="5" s="1"/>
  <c r="E24" i="5"/>
  <c r="D26" i="5" s="1"/>
  <c r="C24" i="5"/>
  <c r="N22" i="5"/>
  <c r="L22" i="5"/>
  <c r="J22" i="5"/>
  <c r="H22" i="5"/>
  <c r="F22" i="5"/>
  <c r="D22" i="5"/>
  <c r="B22" i="5"/>
  <c r="A22" i="5" s="1"/>
  <c r="D14" i="5"/>
  <c r="O12" i="5"/>
  <c r="N14" i="5" s="1"/>
  <c r="M12" i="5"/>
  <c r="L14" i="5" s="1"/>
  <c r="K12" i="5"/>
  <c r="J14" i="5" s="1"/>
  <c r="I12" i="5"/>
  <c r="H14" i="5" s="1"/>
  <c r="G12" i="5"/>
  <c r="F14" i="5" s="1"/>
  <c r="E12" i="5"/>
  <c r="C12" i="5"/>
  <c r="B14" i="5" s="1"/>
  <c r="N10" i="5"/>
  <c r="L10" i="5"/>
  <c r="J10" i="5"/>
  <c r="H10" i="5"/>
  <c r="F10" i="5"/>
  <c r="D10" i="5"/>
  <c r="B10" i="5"/>
  <c r="A10" i="5"/>
  <c r="L4" i="5"/>
  <c r="O24" i="4"/>
  <c r="N26" i="4" s="1"/>
  <c r="M24" i="4"/>
  <c r="L26" i="4" s="1"/>
  <c r="K24" i="4"/>
  <c r="J26" i="4" s="1"/>
  <c r="I24" i="4"/>
  <c r="H26" i="4" s="1"/>
  <c r="G24" i="4"/>
  <c r="F26" i="4" s="1"/>
  <c r="E24" i="4"/>
  <c r="D26" i="4" s="1"/>
  <c r="C24" i="4"/>
  <c r="B26" i="4" s="1"/>
  <c r="O12" i="4"/>
  <c r="N14" i="4" s="1"/>
  <c r="M12" i="4"/>
  <c r="L14" i="4" s="1"/>
  <c r="K12" i="4"/>
  <c r="J14" i="4" s="1"/>
  <c r="I12" i="4"/>
  <c r="H14" i="4" s="1"/>
  <c r="G12" i="4"/>
  <c r="F14" i="4" s="1"/>
  <c r="E12" i="4"/>
  <c r="D14" i="4" s="1"/>
  <c r="P26" i="8" l="1"/>
  <c r="P26" i="9"/>
  <c r="P26" i="7"/>
  <c r="P14" i="6"/>
  <c r="P14" i="8"/>
  <c r="P14" i="7"/>
  <c r="Q26" i="7" s="1"/>
  <c r="Q26" i="6"/>
  <c r="P26" i="5"/>
  <c r="C12" i="4"/>
  <c r="B14" i="4" s="1"/>
  <c r="Q26" i="8" l="1"/>
  <c r="Q26" i="9"/>
  <c r="Q26" i="5"/>
  <c r="L4" i="4"/>
  <c r="B22" i="4"/>
  <c r="A22" i="4" s="1"/>
  <c r="N22" i="4"/>
  <c r="L22" i="4"/>
  <c r="J22" i="4"/>
  <c r="H22" i="4"/>
  <c r="F22" i="4"/>
  <c r="D22" i="4"/>
  <c r="B10" i="4"/>
  <c r="A10" i="4"/>
  <c r="D10" i="4"/>
  <c r="F10" i="4"/>
  <c r="H10" i="4"/>
  <c r="J10" i="4"/>
  <c r="L10" i="4"/>
  <c r="N10" i="4"/>
  <c r="P26" i="4" l="1"/>
  <c r="P14" i="4"/>
  <c r="Q26" i="4" l="1"/>
</calcChain>
</file>

<file path=xl/sharedStrings.xml><?xml version="1.0" encoding="utf-8"?>
<sst xmlns="http://schemas.openxmlformats.org/spreadsheetml/2006/main" count="307" uniqueCount="25">
  <si>
    <t>Ugen starter:</t>
  </si>
  <si>
    <t>Ugen slutter:</t>
  </si>
  <si>
    <t>Søndag</t>
  </si>
  <si>
    <t>Mandag</t>
  </si>
  <si>
    <t>Tirsdag</t>
  </si>
  <si>
    <t>Onsdag</t>
  </si>
  <si>
    <t>Torsdag</t>
  </si>
  <si>
    <t>Fredag</t>
  </si>
  <si>
    <t>Lørdag</t>
  </si>
  <si>
    <t>Start</t>
  </si>
  <si>
    <t> I alt </t>
  </si>
  <si>
    <t>Slut</t>
  </si>
  <si>
    <t>Pause</t>
  </si>
  <si>
    <t>I alt</t>
  </si>
  <si>
    <t>uge</t>
  </si>
  <si>
    <t>Arbejdsoversigt for:</t>
  </si>
  <si>
    <t>Planlagt timer i alt</t>
  </si>
  <si>
    <t>navn:</t>
  </si>
  <si>
    <t>Virksomhed</t>
  </si>
  <si>
    <t>Pause er fratrukket sluttid</t>
  </si>
  <si>
    <t>Fri</t>
  </si>
  <si>
    <t>Uge</t>
  </si>
  <si>
    <t>Pause fratrukket</t>
  </si>
  <si>
    <t>2 Uger</t>
  </si>
  <si>
    <t>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</si>
</sst>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_);[Red]\(0.00\)"/>
    <numFmt numFmtId="166" formatCode="0.00_);\(0.00\)"/>
    <numFmt numFmtId="168" formatCode="00\:00"/>
    <numFmt numFmtId="169" formatCode="[hh]:mm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5" fillId="0" borderId="0" xfId="0" applyFont="1"/>
    <xf numFmtId="14" fontId="8" fillId="3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left" vertical="center"/>
    </xf>
    <xf numFmtId="14" fontId="8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14" fontId="8" fillId="3" borderId="8" xfId="0" applyNumberFormat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wrapText="1"/>
    </xf>
    <xf numFmtId="0" fontId="8" fillId="3" borderId="1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20" fontId="0" fillId="0" borderId="0" xfId="0" applyNumberFormat="1" applyBorder="1"/>
    <xf numFmtId="0" fontId="5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0" fillId="0" borderId="12" xfId="0" applyBorder="1"/>
    <xf numFmtId="14" fontId="8" fillId="3" borderId="4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/>
    <xf numFmtId="166" fontId="9" fillId="4" borderId="13" xfId="0" applyNumberFormat="1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17" xfId="0" applyFill="1" applyBorder="1"/>
    <xf numFmtId="0" fontId="0" fillId="3" borderId="9" xfId="0" applyFill="1" applyBorder="1"/>
    <xf numFmtId="2" fontId="8" fillId="3" borderId="9" xfId="0" applyNumberFormat="1" applyFont="1" applyFill="1" applyBorder="1" applyAlignment="1">
      <alignment vertical="center"/>
    </xf>
    <xf numFmtId="2" fontId="9" fillId="4" borderId="13" xfId="0" applyNumberFormat="1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 applyProtection="1">
      <alignment vertical="center" wrapText="1"/>
      <protection locked="0"/>
    </xf>
    <xf numFmtId="169" fontId="1" fillId="3" borderId="5" xfId="0" applyNumberFormat="1" applyFont="1" applyFill="1" applyBorder="1" applyAlignment="1">
      <alignment horizontal="left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>
      <alignment horizontal="left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1" fillId="0" borderId="22" xfId="0" applyFont="1" applyBorder="1" applyAlignment="1"/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6" fillId="2" borderId="15" xfId="0" applyFont="1" applyFill="1" applyBorder="1" applyAlignment="1">
      <alignment horizontal="center" vertical="center" wrapText="1"/>
    </xf>
    <xf numFmtId="169" fontId="0" fillId="0" borderId="0" xfId="0" applyNumberFormat="1"/>
    <xf numFmtId="2" fontId="8" fillId="4" borderId="13" xfId="0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/>
    </xf>
    <xf numFmtId="169" fontId="0" fillId="6" borderId="13" xfId="0" applyNumberFormat="1" applyFill="1" applyBorder="1" applyAlignment="1">
      <alignment horizontal="center"/>
    </xf>
    <xf numFmtId="169" fontId="6" fillId="6" borderId="11" xfId="0" applyNumberFormat="1" applyFont="1" applyFill="1" applyBorder="1" applyAlignment="1">
      <alignment horizontal="center" vertical="center"/>
    </xf>
    <xf numFmtId="169" fontId="6" fillId="7" borderId="11" xfId="0" applyNumberFormat="1" applyFont="1" applyFill="1" applyBorder="1" applyAlignment="1">
      <alignment horizontal="center" vertical="center"/>
    </xf>
    <xf numFmtId="169" fontId="0" fillId="8" borderId="13" xfId="0" applyNumberFormat="1" applyFill="1" applyBorder="1" applyAlignment="1">
      <alignment horizontal="center"/>
    </xf>
    <xf numFmtId="165" fontId="6" fillId="8" borderId="18" xfId="0" applyNumberFormat="1" applyFont="1" applyFill="1" applyBorder="1" applyAlignment="1">
      <alignment horizontal="center" vertical="center"/>
    </xf>
    <xf numFmtId="165" fontId="6" fillId="8" borderId="19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169" fontId="1" fillId="8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1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opLeftCell="A3" workbookViewId="0">
      <selection activeCell="A6" sqref="A6"/>
    </sheetView>
  </sheetViews>
  <sheetFormatPr defaultRowHeight="12.75" x14ac:dyDescent="0.2"/>
  <cols>
    <col min="1" max="2" width="8.7109375" customWidth="1"/>
    <col min="3" max="3" width="10.570312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7" width="7.7109375" customWidth="1"/>
  </cols>
  <sheetData>
    <row r="1" spans="1:17" ht="42.75" x14ac:dyDescent="0.8">
      <c r="A1" s="1" t="s">
        <v>18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7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D3" s="15"/>
      <c r="E3" s="16"/>
      <c r="F3" s="15"/>
      <c r="G3" s="15"/>
      <c r="H3" s="15"/>
      <c r="I3" s="15"/>
      <c r="J3" s="15"/>
      <c r="K3" s="17" t="s">
        <v>0</v>
      </c>
      <c r="L3" s="44">
        <v>43353</v>
      </c>
      <c r="M3" s="44"/>
      <c r="N3" s="15"/>
      <c r="O3" s="15"/>
      <c r="P3" s="15"/>
      <c r="Q3" s="15"/>
    </row>
    <row r="4" spans="1:17" x14ac:dyDescent="0.2">
      <c r="C4" s="15"/>
      <c r="D4" s="15"/>
      <c r="E4" s="16"/>
      <c r="F4" s="15"/>
      <c r="G4" s="15"/>
      <c r="H4" s="15"/>
      <c r="I4" s="15"/>
      <c r="J4" s="15"/>
      <c r="K4" s="17" t="s">
        <v>1</v>
      </c>
      <c r="L4" s="45">
        <f>IF($L$3=0,"",$L$3+13)</f>
        <v>43366</v>
      </c>
      <c r="M4" s="45"/>
      <c r="N4" s="15"/>
      <c r="O4" s="15"/>
      <c r="P4" s="15"/>
      <c r="Q4" s="15"/>
    </row>
    <row r="5" spans="1:17" x14ac:dyDescent="0.2">
      <c r="C5" s="15"/>
      <c r="D5" s="15"/>
      <c r="E5" s="16"/>
      <c r="F5" s="15"/>
      <c r="G5" s="15"/>
      <c r="H5" s="18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 x14ac:dyDescent="0.25">
      <c r="C6" s="15"/>
      <c r="D6" s="15"/>
      <c r="E6" s="15"/>
      <c r="F6" s="15"/>
      <c r="G6" s="15"/>
      <c r="H6" s="15"/>
      <c r="I6" s="15"/>
      <c r="J6" s="15"/>
      <c r="K6" s="17"/>
      <c r="L6" s="15"/>
      <c r="M6" s="15"/>
      <c r="N6" s="15"/>
      <c r="O6" s="15"/>
      <c r="P6" s="15"/>
      <c r="Q6" s="15"/>
    </row>
    <row r="7" spans="1:17" ht="19.5" thickBot="1" x14ac:dyDescent="0.35">
      <c r="A7" s="4" t="s">
        <v>15</v>
      </c>
      <c r="B7" s="4"/>
      <c r="C7" s="19"/>
      <c r="D7" s="19"/>
      <c r="F7" s="28"/>
      <c r="H7" s="15"/>
      <c r="I7" s="15"/>
      <c r="J7" s="15"/>
      <c r="K7" s="17" t="s">
        <v>17</v>
      </c>
      <c r="L7" s="48"/>
      <c r="M7" s="49"/>
      <c r="N7" s="49"/>
      <c r="O7" s="50"/>
      <c r="P7" s="15"/>
      <c r="Q7" s="15"/>
    </row>
    <row r="8" spans="1:17" ht="19.5" thickBot="1" x14ac:dyDescent="0.35">
      <c r="A8" s="65" t="s">
        <v>19</v>
      </c>
      <c r="B8" s="58"/>
      <c r="C8" s="58"/>
      <c r="D8" s="58"/>
      <c r="E8" s="58"/>
      <c r="F8" s="58"/>
      <c r="G8" s="22"/>
      <c r="H8" s="22"/>
      <c r="I8" s="22"/>
      <c r="J8" s="22"/>
      <c r="K8" s="22"/>
      <c r="L8" s="22"/>
      <c r="M8" s="22"/>
      <c r="N8" s="22"/>
      <c r="O8" s="22"/>
      <c r="P8" s="15"/>
      <c r="Q8" s="15"/>
    </row>
    <row r="9" spans="1:17" ht="21" customHeight="1" x14ac:dyDescent="0.2">
      <c r="A9" s="29" t="s">
        <v>14</v>
      </c>
      <c r="B9" s="26" t="s">
        <v>3</v>
      </c>
      <c r="C9" s="27"/>
      <c r="D9" s="26" t="s">
        <v>4</v>
      </c>
      <c r="E9" s="27"/>
      <c r="F9" s="26" t="s">
        <v>5</v>
      </c>
      <c r="G9" s="27"/>
      <c r="H9" s="26" t="s">
        <v>6</v>
      </c>
      <c r="I9" s="27"/>
      <c r="J9" s="26" t="s">
        <v>7</v>
      </c>
      <c r="K9" s="27"/>
      <c r="L9" s="46" t="s">
        <v>8</v>
      </c>
      <c r="M9" s="47"/>
      <c r="N9" s="51" t="s">
        <v>2</v>
      </c>
      <c r="O9" s="55"/>
      <c r="P9" s="53"/>
    </row>
    <row r="10" spans="1:17" ht="21" customHeight="1" thickBot="1" x14ac:dyDescent="0.35">
      <c r="A10" s="30">
        <f>WEEKNUM(L3,2)</f>
        <v>37</v>
      </c>
      <c r="B10" s="41">
        <f>IF($L$3=0,"",$L$3)</f>
        <v>43353</v>
      </c>
      <c r="C10" s="43"/>
      <c r="D10" s="41">
        <f>IF($L$3=0,"",$L$3+1)</f>
        <v>43354</v>
      </c>
      <c r="E10" s="43"/>
      <c r="F10" s="41">
        <f>IF($L$3=0,"",$L$3+2)</f>
        <v>43355</v>
      </c>
      <c r="G10" s="43"/>
      <c r="H10" s="41">
        <f>IF($L$3=0,"",$L$3+3)</f>
        <v>43356</v>
      </c>
      <c r="I10" s="43"/>
      <c r="J10" s="41">
        <f>IF($L$3=0,"",$L$3+4)</f>
        <v>43357</v>
      </c>
      <c r="K10" s="43"/>
      <c r="L10" s="41">
        <f>IF($L$3=0,"",$L$3+5)</f>
        <v>43358</v>
      </c>
      <c r="M10" s="43"/>
      <c r="N10" s="41">
        <f>IF($L$3=0,"",$L$3+6)</f>
        <v>43359</v>
      </c>
      <c r="O10" s="43"/>
      <c r="P10" s="54"/>
    </row>
    <row r="11" spans="1:17" ht="30" customHeight="1" thickBot="1" x14ac:dyDescent="0.25">
      <c r="A11" s="5" t="s">
        <v>9</v>
      </c>
      <c r="B11" s="39"/>
      <c r="C11" s="6" t="s">
        <v>10</v>
      </c>
      <c r="D11" s="39"/>
      <c r="E11" s="6" t="s">
        <v>10</v>
      </c>
      <c r="F11" s="39"/>
      <c r="G11" s="6" t="s">
        <v>10</v>
      </c>
      <c r="H11" s="39"/>
      <c r="I11" s="6" t="s">
        <v>10</v>
      </c>
      <c r="J11" s="39"/>
      <c r="K11" s="6" t="s">
        <v>10</v>
      </c>
      <c r="L11" s="39"/>
      <c r="M11" s="6" t="s">
        <v>10</v>
      </c>
      <c r="N11" s="39"/>
      <c r="O11" s="6" t="s">
        <v>10</v>
      </c>
      <c r="P11" s="35"/>
    </row>
    <row r="12" spans="1:17" ht="30.75" customHeight="1" x14ac:dyDescent="0.2">
      <c r="A12" s="7" t="s">
        <v>11</v>
      </c>
      <c r="B12" s="39"/>
      <c r="C12" s="59">
        <f>IF(OR(B11="",B12=""),0,IF(VALUE(B11)&gt;=VALUE(B12),(TIME(TRUNC(B12/100),MOD(B12,100),0))+1-(TIME(TRUNC(B11/100),MOD(B11,100),0)),(TIME(TRUNC(B12/100),MOD(B12,100),0))-(TIME(TRUNC(B11/100),MOD(B11,100),0))))</f>
        <v>0</v>
      </c>
      <c r="D12" s="39"/>
      <c r="E12" s="59">
        <f>IF(OR(D11="",D12=""),0,IF(VALUE(D11)&gt;=VALUE(D12),(TIME(TRUNC(D12/100),MOD(D12,100),0))+1-(TIME(TRUNC(D11/100),MOD(D11,100),0)),(TIME(TRUNC(D12/100),MOD(D12,100),0))-(TIME(TRUNC(D11/100),MOD(D11,100),0))))</f>
        <v>0</v>
      </c>
      <c r="F12" s="39"/>
      <c r="G12" s="59">
        <f>IF(OR(F11="",F12=""),0,IF(VALUE(F11)&gt;=VALUE(F12),(TIME(TRUNC(F12/100),MOD(F12,100),0))+1-(TIME(TRUNC(F11/100),MOD(F11,100),0)),(TIME(TRUNC(F12/100),MOD(F12,100),0))-(TIME(TRUNC(F11/100),MOD(F11,100),0))))</f>
        <v>0</v>
      </c>
      <c r="H12" s="39"/>
      <c r="I12" s="59">
        <f>IF(OR(H11="",H12=""),0,IF(VALUE(H11)&gt;=VALUE(H12),(TIME(TRUNC(H12/100),MOD(H12,100),0))+1-(TIME(TRUNC(H11/100),MOD(H11,100),0)),(TIME(TRUNC(H12/100),MOD(H12,100),0))-(TIME(TRUNC(H11/100),MOD(H11,100),0))))</f>
        <v>0</v>
      </c>
      <c r="J12" s="39"/>
      <c r="K12" s="59">
        <f>IF(OR(J11="",J12=""),0,IF(VALUE(J11)&gt;=VALUE(J12),(TIME(TRUNC(J12/100),MOD(J12,100),0))+1-(TIME(TRUNC(J11/100),MOD(J11,100),0)),(TIME(TRUNC(J12/100),MOD(J12,100),0))-(TIME(TRUNC(J11/100),MOD(J11,100),0))))</f>
        <v>0</v>
      </c>
      <c r="L12" s="39"/>
      <c r="M12" s="59">
        <f>IF(OR(L11="",L12=""),0,IF(VALUE(L11)&gt;=VALUE(L12),(TIME(TRUNC(L12/100),MOD(L12,100),0))+1-(TIME(TRUNC(L11/100),MOD(L11,100),0)),(TIME(TRUNC(L12/100),MOD(L12,100),0))-(TIME(TRUNC(L11/100),MOD(L11,100),0))))</f>
        <v>0</v>
      </c>
      <c r="N12" s="39"/>
      <c r="O12" s="59">
        <f>IF(OR(N11="",N12=""),0,IF(VALUE(N11)&gt;=VALUE(N12),(TIME(TRUNC(N12/100),MOD(N12,100),0))+1-(TIME(TRUNC(N11/100),MOD(N11,100),0)),(TIME(TRUNC(N12/100),MOD(N12,100),0))-(TIME(TRUNC(N11/100),MOD(N11,100),0))))</f>
        <v>0</v>
      </c>
      <c r="P12" s="11" t="s">
        <v>16</v>
      </c>
    </row>
    <row r="13" spans="1:17" ht="0.75" customHeight="1" thickBot="1" x14ac:dyDescent="0.25">
      <c r="A13" s="23" t="s">
        <v>12</v>
      </c>
      <c r="B13" s="57"/>
      <c r="C13" s="40"/>
      <c r="D13" s="36"/>
      <c r="E13" s="9"/>
      <c r="F13" s="25"/>
      <c r="G13" s="9"/>
      <c r="H13" s="25"/>
      <c r="I13" s="9"/>
      <c r="J13" s="25"/>
      <c r="K13" s="9"/>
      <c r="L13" s="25"/>
      <c r="M13" s="9"/>
      <c r="N13" s="25"/>
      <c r="O13" s="10"/>
      <c r="P13" s="13"/>
    </row>
    <row r="14" spans="1:17" ht="30" customHeight="1" thickBot="1" x14ac:dyDescent="0.25">
      <c r="A14" s="14" t="s">
        <v>13</v>
      </c>
      <c r="B14" s="59">
        <f t="shared" ref="B14" si="0">$C$12</f>
        <v>0</v>
      </c>
      <c r="C14" s="62"/>
      <c r="D14" s="59">
        <f>$E$12</f>
        <v>0</v>
      </c>
      <c r="E14" s="63"/>
      <c r="F14" s="59">
        <f>$G$12</f>
        <v>0</v>
      </c>
      <c r="G14" s="63"/>
      <c r="H14" s="59">
        <f>$I$12</f>
        <v>0</v>
      </c>
      <c r="I14" s="63"/>
      <c r="J14" s="59">
        <f>$K$12</f>
        <v>0</v>
      </c>
      <c r="K14" s="63"/>
      <c r="L14" s="59">
        <f>$M$12</f>
        <v>0</v>
      </c>
      <c r="M14" s="63"/>
      <c r="N14" s="59">
        <f>$O$12</f>
        <v>0</v>
      </c>
      <c r="O14" s="64"/>
      <c r="P14" s="60">
        <f>SUM(B14:O14)</f>
        <v>0</v>
      </c>
    </row>
    <row r="15" spans="1:17" x14ac:dyDescent="0.2">
      <c r="B15" s="24"/>
    </row>
    <row r="17" spans="1:17" x14ac:dyDescent="0.2">
      <c r="J17" s="15"/>
      <c r="K17" s="17"/>
      <c r="L17" s="45"/>
      <c r="M17" s="45"/>
    </row>
    <row r="18" spans="1:17" x14ac:dyDescent="0.2">
      <c r="A18" s="20"/>
      <c r="B18" s="20"/>
      <c r="C18" s="20"/>
      <c r="D18" s="20"/>
      <c r="E18" s="20"/>
      <c r="F18" s="20"/>
      <c r="G18" s="20"/>
      <c r="J18" s="15"/>
      <c r="K18" s="17"/>
      <c r="L18" s="45"/>
      <c r="M18" s="45"/>
    </row>
    <row r="19" spans="1:17" x14ac:dyDescent="0.2">
      <c r="A19" s="21"/>
      <c r="B19" s="21"/>
      <c r="C19" s="21"/>
      <c r="D19" s="21"/>
      <c r="E19" s="21"/>
      <c r="F19" s="21"/>
      <c r="G19" s="21"/>
    </row>
    <row r="20" spans="1:17" ht="13.5" thickBot="1" x14ac:dyDescent="0.25"/>
    <row r="21" spans="1:17" ht="21" customHeight="1" x14ac:dyDescent="0.2">
      <c r="A21" s="29" t="s">
        <v>14</v>
      </c>
      <c r="B21" s="26" t="s">
        <v>3</v>
      </c>
      <c r="C21" s="27"/>
      <c r="D21" s="26" t="s">
        <v>4</v>
      </c>
      <c r="E21" s="27"/>
      <c r="F21" s="26" t="s">
        <v>5</v>
      </c>
      <c r="G21" s="27"/>
      <c r="H21" s="26" t="s">
        <v>6</v>
      </c>
      <c r="I21" s="27"/>
      <c r="J21" s="26" t="s">
        <v>7</v>
      </c>
      <c r="K21" s="27"/>
      <c r="L21" s="46" t="s">
        <v>8</v>
      </c>
      <c r="M21" s="47"/>
      <c r="N21" s="51" t="s">
        <v>2</v>
      </c>
      <c r="O21" s="52"/>
      <c r="P21" s="32"/>
    </row>
    <row r="22" spans="1:17" ht="21" customHeight="1" thickBot="1" x14ac:dyDescent="0.35">
      <c r="A22" s="30">
        <f>WEEKNUM(B22,2)</f>
        <v>38</v>
      </c>
      <c r="B22" s="41">
        <f>IF($L$3=0,"",$L$3+7)</f>
        <v>43360</v>
      </c>
      <c r="C22" s="43"/>
      <c r="D22" s="41">
        <f>IF($L$3=0,"",$L$3+8)</f>
        <v>43361</v>
      </c>
      <c r="E22" s="43"/>
      <c r="F22" s="41">
        <f>IF($L$3=0,"",$L$3+9)</f>
        <v>43362</v>
      </c>
      <c r="G22" s="43"/>
      <c r="H22" s="41">
        <f>IF($L$3=0,"",$L$3+10)</f>
        <v>43363</v>
      </c>
      <c r="I22" s="43"/>
      <c r="J22" s="41">
        <f>IF($L$3=0,"",$L$3+11)</f>
        <v>43364</v>
      </c>
      <c r="K22" s="43"/>
      <c r="L22" s="41">
        <f>IF($L$3=0,"",$L$3+12)</f>
        <v>43365</v>
      </c>
      <c r="M22" s="43"/>
      <c r="N22" s="41">
        <f>IF($L$3=0,"",$L$3+13)</f>
        <v>43366</v>
      </c>
      <c r="O22" s="42"/>
      <c r="P22" s="33"/>
    </row>
    <row r="23" spans="1:17" ht="30.75" customHeight="1" thickBot="1" x14ac:dyDescent="0.25">
      <c r="A23" s="7" t="s">
        <v>9</v>
      </c>
      <c r="B23" s="39"/>
      <c r="C23" s="6" t="s">
        <v>10</v>
      </c>
      <c r="D23" s="39"/>
      <c r="E23" s="6" t="s">
        <v>10</v>
      </c>
      <c r="F23" s="39"/>
      <c r="G23" s="6" t="s">
        <v>10</v>
      </c>
      <c r="H23" s="39"/>
      <c r="I23" s="6" t="s">
        <v>10</v>
      </c>
      <c r="J23" s="39"/>
      <c r="K23" s="6" t="s">
        <v>10</v>
      </c>
      <c r="L23" s="39"/>
      <c r="M23" s="6" t="s">
        <v>10</v>
      </c>
      <c r="N23" s="39"/>
      <c r="O23" s="31" t="s">
        <v>10</v>
      </c>
      <c r="P23" s="34"/>
    </row>
    <row r="24" spans="1:17" ht="30" customHeight="1" thickBot="1" x14ac:dyDescent="0.25">
      <c r="A24" s="12" t="s">
        <v>11</v>
      </c>
      <c r="B24" s="39"/>
      <c r="C24" s="59">
        <f>IF(OR(B23="",B24=""),0,IF(VALUE(B23)&gt;=VALUE(B24),(TIME(TRUNC(B24/100),MOD(B24,100),0))+1-(TIME(TRUNC(B23/100),MOD(B23,100),0)),(TIME(TRUNC(B24/100),MOD(B24,100),0))-(TIME(TRUNC(B23/100),MOD(B23,100),0))))</f>
        <v>0</v>
      </c>
      <c r="D24" s="39"/>
      <c r="E24" s="59">
        <f>IF(OR(D23="",D24=""),0,IF(VALUE(D23)&gt;=VALUE(D24),(TIME(TRUNC(D24/100),MOD(D24,100),0))+1-(TIME(TRUNC(D23/100),MOD(D23,100),0)),(TIME(TRUNC(D24/100),MOD(D24,100),0))-(TIME(TRUNC(D23/100),MOD(D23,100),0))))</f>
        <v>0</v>
      </c>
      <c r="F24" s="39"/>
      <c r="G24" s="59">
        <f>IF(OR(F23="",F24=""),0,IF(VALUE(F23)&gt;=VALUE(F24),(TIME(TRUNC(F24/100),MOD(F24,100),0))+1-(TIME(TRUNC(F23/100),MOD(F23,100),0)),(TIME(TRUNC(F24/100),MOD(F24,100),0))-(TIME(TRUNC(F23/100),MOD(F23,100),0))))</f>
        <v>0</v>
      </c>
      <c r="H24" s="39"/>
      <c r="I24" s="59">
        <f>IF(OR(H23="",H24=""),0,IF(VALUE(H23)&gt;=VALUE(H24),(TIME(TRUNC(H24/100),MOD(H24,100),0))+1-(TIME(TRUNC(H23/100),MOD(H23,100),0)),(TIME(TRUNC(H24/100),MOD(H24,100),0))-(TIME(TRUNC(H23/100),MOD(H23,100),0))))</f>
        <v>0</v>
      </c>
      <c r="J24" s="39"/>
      <c r="K24" s="59">
        <f>IF(OR(J23="",J24=""),0,IF(VALUE(J23)&gt;=VALUE(J24),(TIME(TRUNC(J24/100),MOD(J24,100),0))+1-(TIME(TRUNC(J23/100),MOD(J23,100),0)),(TIME(TRUNC(J24/100),MOD(J24,100),0))-(TIME(TRUNC(J23/100),MOD(J23,100),0))))</f>
        <v>0</v>
      </c>
      <c r="L24" s="39"/>
      <c r="M24" s="59">
        <f>IF(OR(L23="",L24=""),0,IF(VALUE(L23)&gt;=VALUE(L24),(TIME(TRUNC(L24/100),MOD(L24,100),0))+1-(TIME(TRUNC(L23/100),MOD(L23,100),0)),(TIME(TRUNC(L24/100),MOD(L24,100),0))-(TIME(TRUNC(L23/100),MOD(L23,100),0))))</f>
        <v>0</v>
      </c>
      <c r="N24" s="39"/>
      <c r="O24" s="59">
        <f>IF(OR(N23="",N24=""),0,IF(VALUE(N23)&gt;=VALUE(N24),(TIME(TRUNC(N24/100),MOD(N24,100),0))+1-(TIME(TRUNC(N23/100),MOD(N23,100),0)),(TIME(TRUNC(N24/100),MOD(N24,100),0))-(TIME(TRUNC(N23/100),MOD(N23,100),0))))</f>
        <v>0</v>
      </c>
      <c r="P24" s="11" t="s">
        <v>16</v>
      </c>
    </row>
    <row r="25" spans="1:17" ht="21" hidden="1" customHeight="1" thickBot="1" x14ac:dyDescent="0.25">
      <c r="A25" s="8" t="s">
        <v>12</v>
      </c>
      <c r="B25" s="25"/>
      <c r="C25" s="9"/>
      <c r="D25" s="25"/>
      <c r="E25" s="9"/>
      <c r="F25" s="25"/>
      <c r="G25" s="9"/>
      <c r="H25" s="25"/>
      <c r="I25" s="9"/>
      <c r="J25" s="25"/>
      <c r="K25" s="9"/>
      <c r="L25" s="25"/>
      <c r="M25" s="9"/>
      <c r="N25" s="25"/>
      <c r="O25" s="10"/>
      <c r="P25" s="13"/>
    </row>
    <row r="26" spans="1:17" ht="30" customHeight="1" thickBot="1" x14ac:dyDescent="0.25">
      <c r="A26" s="14" t="s">
        <v>13</v>
      </c>
      <c r="B26" s="59">
        <f>$C$24</f>
        <v>0</v>
      </c>
      <c r="C26" s="63"/>
      <c r="D26" s="59">
        <f>$E$24</f>
        <v>0</v>
      </c>
      <c r="E26" s="63"/>
      <c r="F26" s="59">
        <f>$G$24</f>
        <v>0</v>
      </c>
      <c r="G26" s="63"/>
      <c r="H26" s="59">
        <f>$I$24</f>
        <v>0</v>
      </c>
      <c r="I26" s="63"/>
      <c r="J26" s="59">
        <f>$K$24</f>
        <v>0</v>
      </c>
      <c r="K26" s="63"/>
      <c r="L26" s="59">
        <f>$M$24</f>
        <v>0</v>
      </c>
      <c r="M26" s="63"/>
      <c r="N26" s="59">
        <f>$O$24</f>
        <v>0</v>
      </c>
      <c r="O26" s="64"/>
      <c r="P26" s="60">
        <f>SUM(B26:O26)</f>
        <v>0</v>
      </c>
      <c r="Q26" s="61">
        <f>SUM(P14:P26)</f>
        <v>0</v>
      </c>
    </row>
  </sheetData>
  <mergeCells count="25">
    <mergeCell ref="A8:F8"/>
    <mergeCell ref="B10:C10"/>
    <mergeCell ref="D10:E10"/>
    <mergeCell ref="F10:G10"/>
    <mergeCell ref="H10:I10"/>
    <mergeCell ref="P9:P10"/>
    <mergeCell ref="N10:O10"/>
    <mergeCell ref="L18:M18"/>
    <mergeCell ref="L10:M10"/>
    <mergeCell ref="N9:O9"/>
    <mergeCell ref="L9:M9"/>
    <mergeCell ref="L3:M3"/>
    <mergeCell ref="L4:M4"/>
    <mergeCell ref="L17:M17"/>
    <mergeCell ref="L21:M21"/>
    <mergeCell ref="J10:K10"/>
    <mergeCell ref="L7:O7"/>
    <mergeCell ref="N21:O21"/>
    <mergeCell ref="N22:O22"/>
    <mergeCell ref="B22:C22"/>
    <mergeCell ref="D22:E22"/>
    <mergeCell ref="F22:G22"/>
    <mergeCell ref="H22:I22"/>
    <mergeCell ref="J22:K22"/>
    <mergeCell ref="L22:M22"/>
  </mergeCells>
  <phoneticPr fontId="9" type="noConversion"/>
  <conditionalFormatting sqref="P14 P26">
    <cfRule type="cellIs" dxfId="15" priority="1" stopIfTrue="1" operator="greaterThan">
      <formula>45</formula>
    </cfRule>
  </conditionalFormatting>
  <conditionalFormatting sqref="Q26">
    <cfRule type="cellIs" dxfId="14" priority="2" stopIfTrue="1" operator="greaterThan">
      <formula>74</formula>
    </cfRule>
  </conditionalFormatting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6479-1A8B-4A60-A1EB-293D52259A07}">
  <dimension ref="A1:Q26"/>
  <sheetViews>
    <sheetView topLeftCell="A3" workbookViewId="0">
      <selection activeCell="P26" sqref="P26"/>
    </sheetView>
  </sheetViews>
  <sheetFormatPr defaultRowHeight="12.75" x14ac:dyDescent="0.2"/>
  <cols>
    <col min="1" max="2" width="8.7109375" customWidth="1"/>
    <col min="3" max="3" width="10.570312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7" width="7.7109375" customWidth="1"/>
  </cols>
  <sheetData>
    <row r="1" spans="1:17" ht="42.75" x14ac:dyDescent="0.8">
      <c r="A1" s="1" t="s">
        <v>18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7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D3" s="15"/>
      <c r="E3" s="16"/>
      <c r="F3" s="15"/>
      <c r="G3" s="15"/>
      <c r="H3" s="15"/>
      <c r="I3" s="15"/>
      <c r="J3" s="15"/>
      <c r="K3" s="17" t="s">
        <v>0</v>
      </c>
      <c r="L3" s="44">
        <v>43353</v>
      </c>
      <c r="M3" s="44"/>
      <c r="N3" s="15"/>
      <c r="O3" s="15"/>
      <c r="P3" s="15"/>
      <c r="Q3" s="15"/>
    </row>
    <row r="4" spans="1:17" x14ac:dyDescent="0.2">
      <c r="C4" s="15"/>
      <c r="D4" s="15"/>
      <c r="E4" s="16"/>
      <c r="F4" s="15"/>
      <c r="G4" s="15"/>
      <c r="H4" s="15"/>
      <c r="I4" s="15"/>
      <c r="J4" s="15"/>
      <c r="K4" s="17" t="s">
        <v>1</v>
      </c>
      <c r="L4" s="45">
        <f>IF($L$3=0,"",$L$3+13)</f>
        <v>43366</v>
      </c>
      <c r="M4" s="45"/>
      <c r="N4" s="15"/>
      <c r="O4" s="15"/>
      <c r="P4" s="15"/>
      <c r="Q4" s="15"/>
    </row>
    <row r="5" spans="1:17" x14ac:dyDescent="0.2">
      <c r="C5" s="15"/>
      <c r="D5" s="15"/>
      <c r="E5" s="16"/>
      <c r="F5" s="15"/>
      <c r="G5" s="15"/>
      <c r="H5" s="18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 x14ac:dyDescent="0.25">
      <c r="C6" s="15"/>
      <c r="D6" s="15"/>
      <c r="E6" s="15"/>
      <c r="F6" s="15"/>
      <c r="G6" s="15"/>
      <c r="H6" s="15"/>
      <c r="I6" s="15"/>
      <c r="J6" s="15"/>
      <c r="K6" s="17"/>
      <c r="L6" s="15"/>
      <c r="M6" s="15"/>
      <c r="N6" s="15"/>
      <c r="O6" s="15"/>
      <c r="P6" s="15"/>
      <c r="Q6" s="15"/>
    </row>
    <row r="7" spans="1:17" ht="19.5" thickBot="1" x14ac:dyDescent="0.35">
      <c r="A7" s="4" t="s">
        <v>15</v>
      </c>
      <c r="B7" s="4"/>
      <c r="C7" s="19"/>
      <c r="D7" s="19"/>
      <c r="F7" s="28"/>
      <c r="H7" s="15"/>
      <c r="I7" s="15"/>
      <c r="J7" s="15"/>
      <c r="K7" s="17" t="s">
        <v>17</v>
      </c>
      <c r="L7" s="48"/>
      <c r="M7" s="49"/>
      <c r="N7" s="49"/>
      <c r="O7" s="50"/>
      <c r="P7" s="15"/>
      <c r="Q7" s="15"/>
    </row>
    <row r="8" spans="1:17" ht="19.5" thickBot="1" x14ac:dyDescent="0.35">
      <c r="A8" s="65" t="s">
        <v>19</v>
      </c>
      <c r="B8" s="58"/>
      <c r="C8" s="58"/>
      <c r="D8" s="58"/>
      <c r="E8" s="58"/>
      <c r="F8" s="58"/>
      <c r="G8" s="22"/>
      <c r="H8" s="22"/>
      <c r="I8" s="22"/>
      <c r="J8" s="22"/>
      <c r="K8" s="22"/>
      <c r="L8" s="22"/>
      <c r="M8" s="22"/>
      <c r="N8" s="22"/>
      <c r="O8" s="22"/>
      <c r="P8" s="15"/>
      <c r="Q8" s="15"/>
    </row>
    <row r="9" spans="1:17" ht="21" customHeight="1" x14ac:dyDescent="0.2">
      <c r="A9" s="29" t="s">
        <v>14</v>
      </c>
      <c r="B9" s="37" t="s">
        <v>3</v>
      </c>
      <c r="C9" s="38"/>
      <c r="D9" s="37" t="s">
        <v>4</v>
      </c>
      <c r="E9" s="38"/>
      <c r="F9" s="37" t="s">
        <v>5</v>
      </c>
      <c r="G9" s="38"/>
      <c r="H9" s="37" t="s">
        <v>6</v>
      </c>
      <c r="I9" s="38"/>
      <c r="J9" s="37" t="s">
        <v>7</v>
      </c>
      <c r="K9" s="38"/>
      <c r="L9" s="46" t="s">
        <v>8</v>
      </c>
      <c r="M9" s="47"/>
      <c r="N9" s="51" t="s">
        <v>2</v>
      </c>
      <c r="O9" s="55"/>
      <c r="P9" s="53"/>
    </row>
    <row r="10" spans="1:17" ht="21" customHeight="1" thickBot="1" x14ac:dyDescent="0.35">
      <c r="A10" s="30">
        <f>WEEKNUM(L3,2)</f>
        <v>37</v>
      </c>
      <c r="B10" s="41">
        <f>IF($L$3=0,"",$L$3)</f>
        <v>43353</v>
      </c>
      <c r="C10" s="43"/>
      <c r="D10" s="41">
        <f>IF($L$3=0,"",$L$3+1)</f>
        <v>43354</v>
      </c>
      <c r="E10" s="43"/>
      <c r="F10" s="41">
        <f>IF($L$3=0,"",$L$3+2)</f>
        <v>43355</v>
      </c>
      <c r="G10" s="43"/>
      <c r="H10" s="41">
        <f>IF($L$3=0,"",$L$3+3)</f>
        <v>43356</v>
      </c>
      <c r="I10" s="43"/>
      <c r="J10" s="41">
        <f>IF($L$3=0,"",$L$3+4)</f>
        <v>43357</v>
      </c>
      <c r="K10" s="43"/>
      <c r="L10" s="41">
        <f>IF($L$3=0,"",$L$3+5)</f>
        <v>43358</v>
      </c>
      <c r="M10" s="43"/>
      <c r="N10" s="41">
        <f>IF($L$3=0,"",$L$3+6)</f>
        <v>43359</v>
      </c>
      <c r="O10" s="43"/>
      <c r="P10" s="54"/>
    </row>
    <row r="11" spans="1:17" ht="30" customHeight="1" thickBot="1" x14ac:dyDescent="0.25">
      <c r="A11" s="5" t="s">
        <v>9</v>
      </c>
      <c r="B11" s="39">
        <v>730</v>
      </c>
      <c r="C11" s="6" t="s">
        <v>10</v>
      </c>
      <c r="D11" s="39"/>
      <c r="E11" s="6" t="s">
        <v>10</v>
      </c>
      <c r="F11" s="39"/>
      <c r="G11" s="6" t="s">
        <v>10</v>
      </c>
      <c r="H11" s="39">
        <v>730</v>
      </c>
      <c r="I11" s="6" t="s">
        <v>10</v>
      </c>
      <c r="J11" s="39">
        <v>730</v>
      </c>
      <c r="K11" s="6" t="s">
        <v>10</v>
      </c>
      <c r="L11" s="39">
        <v>730</v>
      </c>
      <c r="M11" s="6" t="s">
        <v>10</v>
      </c>
      <c r="N11" s="39">
        <v>730</v>
      </c>
      <c r="O11" s="6" t="s">
        <v>10</v>
      </c>
      <c r="P11" s="35"/>
    </row>
    <row r="12" spans="1:17" ht="30.75" customHeight="1" x14ac:dyDescent="0.2">
      <c r="A12" s="7" t="s">
        <v>11</v>
      </c>
      <c r="B12" s="39">
        <v>1600</v>
      </c>
      <c r="C12" s="59">
        <f>IF(OR(B11="",B12=""),0,IF(VALUE(B11)&gt;=VALUE(B12),(TIME(TRUNC(B12/100),MOD(B12,100),0))+1-(TIME(TRUNC(B11/100),MOD(B11,100),0)),(TIME(TRUNC(B12/100),MOD(B12,100),0))-(TIME(TRUNC(B11/100),MOD(B11,100),0))))</f>
        <v>0.35416666666666663</v>
      </c>
      <c r="D12" s="39"/>
      <c r="E12" s="59">
        <f>IF(OR(D11="",D12=""),0,IF(VALUE(D11)&gt;=VALUE(D12),(TIME(TRUNC(D12/100),MOD(D12,100),0))+1-(TIME(TRUNC(D11/100),MOD(D11,100),0)),(TIME(TRUNC(D12/100),MOD(D12,100),0))-(TIME(TRUNC(D11/100),MOD(D11,100),0))))</f>
        <v>0</v>
      </c>
      <c r="F12" s="39"/>
      <c r="G12" s="59">
        <f>IF(OR(F11="",F12=""),0,IF(VALUE(F11)&gt;=VALUE(F12),(TIME(TRUNC(F12/100),MOD(F12,100),0))+1-(TIME(TRUNC(F11/100),MOD(F11,100),0)),(TIME(TRUNC(F12/100),MOD(F12,100),0))-(TIME(TRUNC(F11/100),MOD(F11,100),0))))</f>
        <v>0</v>
      </c>
      <c r="H12" s="39">
        <v>1700</v>
      </c>
      <c r="I12" s="59">
        <f>IF(OR(H11="",H12=""),0,IF(VALUE(H11)&gt;=VALUE(H12),(TIME(TRUNC(H12/100),MOD(H12,100),0))+1-(TIME(TRUNC(H11/100),MOD(H11,100),0)),(TIME(TRUNC(H12/100),MOD(H12,100),0))-(TIME(TRUNC(H11/100),MOD(H11,100),0))))</f>
        <v>0.39583333333333337</v>
      </c>
      <c r="J12" s="39">
        <v>1545</v>
      </c>
      <c r="K12" s="59">
        <f>IF(OR(J11="",J12=""),0,IF(VALUE(J11)&gt;=VALUE(J12),(TIME(TRUNC(J12/100),MOD(J12,100),0))+1-(TIME(TRUNC(J11/100),MOD(J11,100),0)),(TIME(TRUNC(J12/100),MOD(J12,100),0))-(TIME(TRUNC(J11/100),MOD(J11,100),0))))</f>
        <v>0.34375</v>
      </c>
      <c r="L12" s="39">
        <v>2015</v>
      </c>
      <c r="M12" s="59">
        <f>IF(OR(L11="",L12=""),0,IF(VALUE(L11)&gt;=VALUE(L12),(TIME(TRUNC(L12/100),MOD(L12,100),0))+1-(TIME(TRUNC(L11/100),MOD(L11,100),0)),(TIME(TRUNC(L12/100),MOD(L12,100),0))-(TIME(TRUNC(L11/100),MOD(L11,100),0))))</f>
        <v>0.53125</v>
      </c>
      <c r="N12" s="39">
        <v>2015</v>
      </c>
      <c r="O12" s="59">
        <f>IF(OR(N11="",N12=""),0,IF(VALUE(N11)&gt;=VALUE(N12),(TIME(TRUNC(N12/100),MOD(N12,100),0))+1-(TIME(TRUNC(N11/100),MOD(N11,100),0)),(TIME(TRUNC(N12/100),MOD(N12,100),0))-(TIME(TRUNC(N11/100),MOD(N11,100),0))))</f>
        <v>0.53125</v>
      </c>
      <c r="P12" s="11" t="s">
        <v>16</v>
      </c>
    </row>
    <row r="13" spans="1:17" ht="0.75" customHeight="1" thickBot="1" x14ac:dyDescent="0.25">
      <c r="A13" s="23" t="s">
        <v>12</v>
      </c>
      <c r="B13" s="57"/>
      <c r="C13" s="40"/>
      <c r="D13" s="36"/>
      <c r="E13" s="9"/>
      <c r="F13" s="25"/>
      <c r="G13" s="9"/>
      <c r="H13" s="25"/>
      <c r="I13" s="9"/>
      <c r="J13" s="25"/>
      <c r="K13" s="9"/>
      <c r="L13" s="25"/>
      <c r="M13" s="9"/>
      <c r="N13" s="25"/>
      <c r="O13" s="10"/>
      <c r="P13" s="13"/>
    </row>
    <row r="14" spans="1:17" ht="30" customHeight="1" thickBot="1" x14ac:dyDescent="0.25">
      <c r="A14" s="14" t="s">
        <v>13</v>
      </c>
      <c r="B14" s="59">
        <f t="shared" ref="B14" si="0">$C$12</f>
        <v>0.35416666666666663</v>
      </c>
      <c r="C14" s="62"/>
      <c r="D14" s="59">
        <f>$E$12</f>
        <v>0</v>
      </c>
      <c r="E14" s="63" t="s">
        <v>20</v>
      </c>
      <c r="F14" s="59">
        <f>$G$12</f>
        <v>0</v>
      </c>
      <c r="G14" s="63" t="s">
        <v>20</v>
      </c>
      <c r="H14" s="59">
        <f>$I$12</f>
        <v>0.39583333333333337</v>
      </c>
      <c r="I14" s="63"/>
      <c r="J14" s="59">
        <f>$K$12</f>
        <v>0.34375</v>
      </c>
      <c r="K14" s="63"/>
      <c r="L14" s="59">
        <f>$M$12</f>
        <v>0.53125</v>
      </c>
      <c r="M14" s="63"/>
      <c r="N14" s="59">
        <f>$O$12</f>
        <v>0.53125</v>
      </c>
      <c r="O14" s="64"/>
      <c r="P14" s="60">
        <f>SUM(B14:O14)</f>
        <v>2.15625</v>
      </c>
    </row>
    <row r="15" spans="1:17" x14ac:dyDescent="0.2">
      <c r="B15" s="24"/>
    </row>
    <row r="17" spans="1:17" x14ac:dyDescent="0.2">
      <c r="J17" s="15"/>
      <c r="K17" s="17"/>
      <c r="L17" s="45"/>
      <c r="M17" s="45"/>
    </row>
    <row r="18" spans="1:17" x14ac:dyDescent="0.2">
      <c r="A18" s="20"/>
      <c r="B18" s="20"/>
      <c r="C18" s="20"/>
      <c r="D18" s="20"/>
      <c r="E18" s="20"/>
      <c r="F18" s="20"/>
      <c r="G18" s="20"/>
      <c r="J18" s="15"/>
      <c r="K18" s="17"/>
      <c r="L18" s="45"/>
      <c r="M18" s="45"/>
    </row>
    <row r="19" spans="1:17" x14ac:dyDescent="0.2">
      <c r="A19" s="21"/>
      <c r="B19" s="21"/>
      <c r="C19" s="21"/>
      <c r="D19" s="21"/>
      <c r="E19" s="21"/>
      <c r="F19" s="21"/>
      <c r="G19" s="21"/>
    </row>
    <row r="20" spans="1:17" ht="13.5" thickBot="1" x14ac:dyDescent="0.25"/>
    <row r="21" spans="1:17" ht="21" customHeight="1" x14ac:dyDescent="0.2">
      <c r="A21" s="29" t="s">
        <v>14</v>
      </c>
      <c r="B21" s="37" t="s">
        <v>3</v>
      </c>
      <c r="C21" s="38"/>
      <c r="D21" s="37" t="s">
        <v>4</v>
      </c>
      <c r="E21" s="38"/>
      <c r="F21" s="37" t="s">
        <v>5</v>
      </c>
      <c r="G21" s="38"/>
      <c r="H21" s="37" t="s">
        <v>6</v>
      </c>
      <c r="I21" s="38"/>
      <c r="J21" s="37" t="s">
        <v>7</v>
      </c>
      <c r="K21" s="38"/>
      <c r="L21" s="46" t="s">
        <v>8</v>
      </c>
      <c r="M21" s="47"/>
      <c r="N21" s="51" t="s">
        <v>2</v>
      </c>
      <c r="O21" s="52"/>
      <c r="P21" s="32"/>
    </row>
    <row r="22" spans="1:17" ht="21" customHeight="1" thickBot="1" x14ac:dyDescent="0.35">
      <c r="A22" s="30">
        <f>WEEKNUM(B22,2)</f>
        <v>38</v>
      </c>
      <c r="B22" s="41">
        <f>IF($L$3=0,"",$L$3+7)</f>
        <v>43360</v>
      </c>
      <c r="C22" s="43"/>
      <c r="D22" s="41">
        <f>IF($L$3=0,"",$L$3+8)</f>
        <v>43361</v>
      </c>
      <c r="E22" s="43"/>
      <c r="F22" s="41">
        <f>IF($L$3=0,"",$L$3+9)</f>
        <v>43362</v>
      </c>
      <c r="G22" s="43"/>
      <c r="H22" s="41">
        <f>IF($L$3=0,"",$L$3+10)</f>
        <v>43363</v>
      </c>
      <c r="I22" s="43"/>
      <c r="J22" s="41">
        <f>IF($L$3=0,"",$L$3+11)</f>
        <v>43364</v>
      </c>
      <c r="K22" s="43"/>
      <c r="L22" s="41">
        <f>IF($L$3=0,"",$L$3+12)</f>
        <v>43365</v>
      </c>
      <c r="M22" s="43"/>
      <c r="N22" s="41">
        <f>IF($L$3=0,"",$L$3+13)</f>
        <v>43366</v>
      </c>
      <c r="O22" s="42"/>
      <c r="P22" s="33"/>
    </row>
    <row r="23" spans="1:17" ht="30.75" customHeight="1" thickBot="1" x14ac:dyDescent="0.25">
      <c r="A23" s="7" t="s">
        <v>9</v>
      </c>
      <c r="B23" s="39"/>
      <c r="C23" s="6" t="s">
        <v>10</v>
      </c>
      <c r="D23" s="39">
        <v>730</v>
      </c>
      <c r="E23" s="6" t="s">
        <v>10</v>
      </c>
      <c r="F23" s="39">
        <v>730</v>
      </c>
      <c r="G23" s="6" t="s">
        <v>10</v>
      </c>
      <c r="H23" s="39">
        <v>800</v>
      </c>
      <c r="I23" s="6" t="s">
        <v>10</v>
      </c>
      <c r="J23" s="39">
        <v>800</v>
      </c>
      <c r="K23" s="6" t="s">
        <v>10</v>
      </c>
      <c r="L23" s="39"/>
      <c r="M23" s="6" t="s">
        <v>10</v>
      </c>
      <c r="N23" s="39"/>
      <c r="O23" s="31" t="s">
        <v>10</v>
      </c>
      <c r="P23" s="34"/>
    </row>
    <row r="24" spans="1:17" ht="30" customHeight="1" thickBot="1" x14ac:dyDescent="0.25">
      <c r="A24" s="12" t="s">
        <v>11</v>
      </c>
      <c r="B24" s="39"/>
      <c r="C24" s="59">
        <f>IF(OR(B23="",B24=""),0,IF(VALUE(B23)&gt;=VALUE(B24),(TIME(TRUNC(B24/100),MOD(B24,100),0))+1-(TIME(TRUNC(B23/100),MOD(B23,100),0)),(TIME(TRUNC(B24/100),MOD(B24,100),0))-(TIME(TRUNC(B23/100),MOD(B23,100),0))))</f>
        <v>0</v>
      </c>
      <c r="D24" s="39">
        <v>1415</v>
      </c>
      <c r="E24" s="59">
        <f>IF(OR(D23="",D24=""),0,IF(VALUE(D23)&gt;=VALUE(D24),(TIME(TRUNC(D24/100),MOD(D24,100),0))+1-(TIME(TRUNC(D23/100),MOD(D23,100),0)),(TIME(TRUNC(D24/100),MOD(D24,100),0))-(TIME(TRUNC(D23/100),MOD(D23,100),0))))</f>
        <v>0.28125</v>
      </c>
      <c r="F24" s="39">
        <v>1600</v>
      </c>
      <c r="G24" s="59">
        <f>IF(OR(F23="",F24=""),0,IF(VALUE(F23)&gt;=VALUE(F24),(TIME(TRUNC(F24/100),MOD(F24,100),0))+1-(TIME(TRUNC(F23/100),MOD(F23,100),0)),(TIME(TRUNC(F24/100),MOD(F24,100),0))-(TIME(TRUNC(F23/100),MOD(F23,100),0))))</f>
        <v>0.35416666666666663</v>
      </c>
      <c r="H24" s="39">
        <v>1700</v>
      </c>
      <c r="I24" s="59">
        <f>IF(OR(H23="",H24=""),0,IF(VALUE(H23)&gt;=VALUE(H24),(TIME(TRUNC(H24/100),MOD(H24,100),0))+1-(TIME(TRUNC(H23/100),MOD(H23,100),0)),(TIME(TRUNC(H24/100),MOD(H24,100),0))-(TIME(TRUNC(H23/100),MOD(H23,100),0))))</f>
        <v>0.37500000000000006</v>
      </c>
      <c r="J24" s="39">
        <v>1600</v>
      </c>
      <c r="K24" s="59">
        <f>IF(OR(J23="",J24=""),0,IF(VALUE(J23)&gt;=VALUE(J24),(TIME(TRUNC(J24/100),MOD(J24,100),0))+1-(TIME(TRUNC(J23/100),MOD(J23,100),0)),(TIME(TRUNC(J24/100),MOD(J24,100),0))-(TIME(TRUNC(J23/100),MOD(J23,100),0))))</f>
        <v>0.33333333333333331</v>
      </c>
      <c r="L24" s="39"/>
      <c r="M24" s="59">
        <f>IF(OR(L23="",L24=""),0,IF(VALUE(L23)&gt;=VALUE(L24),(TIME(TRUNC(L24/100),MOD(L24,100),0))+1-(TIME(TRUNC(L23/100),MOD(L23,100),0)),(TIME(TRUNC(L24/100),MOD(L24,100),0))-(TIME(TRUNC(L23/100),MOD(L23,100),0))))</f>
        <v>0</v>
      </c>
      <c r="N24" s="39"/>
      <c r="O24" s="59">
        <f>IF(OR(N23="",N24=""),0,IF(VALUE(N23)&gt;=VALUE(N24),(TIME(TRUNC(N24/100),MOD(N24,100),0))+1-(TIME(TRUNC(N23/100),MOD(N23,100),0)),(TIME(TRUNC(N24/100),MOD(N24,100),0))-(TIME(TRUNC(N23/100),MOD(N23,100),0))))</f>
        <v>0</v>
      </c>
      <c r="P24" s="11" t="s">
        <v>16</v>
      </c>
    </row>
    <row r="25" spans="1:17" ht="21" hidden="1" customHeight="1" thickBot="1" x14ac:dyDescent="0.25">
      <c r="A25" s="8" t="s">
        <v>12</v>
      </c>
      <c r="B25" s="25"/>
      <c r="C25" s="9"/>
      <c r="D25" s="25"/>
      <c r="E25" s="9"/>
      <c r="F25" s="25"/>
      <c r="G25" s="9"/>
      <c r="H25" s="25"/>
      <c r="I25" s="9"/>
      <c r="J25" s="25"/>
      <c r="K25" s="9"/>
      <c r="L25" s="25"/>
      <c r="M25" s="9"/>
      <c r="N25" s="25"/>
      <c r="O25" s="10"/>
      <c r="P25" s="13"/>
    </row>
    <row r="26" spans="1:17" ht="30" customHeight="1" thickBot="1" x14ac:dyDescent="0.25">
      <c r="A26" s="14" t="s">
        <v>13</v>
      </c>
      <c r="B26" s="59">
        <f>$C$24</f>
        <v>0</v>
      </c>
      <c r="C26" s="63" t="s">
        <v>20</v>
      </c>
      <c r="D26" s="59">
        <f>$E$24</f>
        <v>0.28125</v>
      </c>
      <c r="E26" s="63"/>
      <c r="F26" s="59">
        <f>$G$24</f>
        <v>0.35416666666666663</v>
      </c>
      <c r="G26" s="63"/>
      <c r="H26" s="59">
        <f>$I$24</f>
        <v>0.37500000000000006</v>
      </c>
      <c r="I26" s="63"/>
      <c r="J26" s="59">
        <f>$K$24</f>
        <v>0.33333333333333331</v>
      </c>
      <c r="K26" s="63"/>
      <c r="L26" s="59">
        <f>$M$24</f>
        <v>0</v>
      </c>
      <c r="M26" s="63" t="s">
        <v>20</v>
      </c>
      <c r="N26" s="59">
        <f>$O$24</f>
        <v>0</v>
      </c>
      <c r="O26" s="64" t="s">
        <v>20</v>
      </c>
      <c r="P26" s="60">
        <f>SUM(B26:O26)</f>
        <v>1.34375</v>
      </c>
      <c r="Q26" s="61">
        <f>SUM(P14:P26)</f>
        <v>3.5</v>
      </c>
    </row>
  </sheetData>
  <mergeCells count="25">
    <mergeCell ref="N22:O22"/>
    <mergeCell ref="L17:M17"/>
    <mergeCell ref="L18:M18"/>
    <mergeCell ref="L21:M21"/>
    <mergeCell ref="N21:O21"/>
    <mergeCell ref="B22:C22"/>
    <mergeCell ref="D22:E22"/>
    <mergeCell ref="F22:G22"/>
    <mergeCell ref="H22:I22"/>
    <mergeCell ref="J22:K22"/>
    <mergeCell ref="L22:M22"/>
    <mergeCell ref="P9:P10"/>
    <mergeCell ref="B10:C10"/>
    <mergeCell ref="D10:E10"/>
    <mergeCell ref="F10:G10"/>
    <mergeCell ref="H10:I10"/>
    <mergeCell ref="J10:K10"/>
    <mergeCell ref="L10:M10"/>
    <mergeCell ref="N10:O10"/>
    <mergeCell ref="L3:M3"/>
    <mergeCell ref="L4:M4"/>
    <mergeCell ref="L7:O7"/>
    <mergeCell ref="A8:F8"/>
    <mergeCell ref="L9:M9"/>
    <mergeCell ref="N9:O9"/>
  </mergeCells>
  <conditionalFormatting sqref="P14 P26">
    <cfRule type="cellIs" dxfId="13" priority="1" stopIfTrue="1" operator="greaterThan">
      <formula>45</formula>
    </cfRule>
  </conditionalFormatting>
  <conditionalFormatting sqref="Q26">
    <cfRule type="cellIs" dxfId="12" priority="2" stopIfTrue="1" operator="greaterThan">
      <formula>74</formula>
    </cfRule>
  </conditionalFormatting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5DB4-2DA3-4173-A393-BF1F068FDDE4}">
  <dimension ref="A1:Q26"/>
  <sheetViews>
    <sheetView topLeftCell="A3" workbookViewId="0">
      <selection activeCell="P26" sqref="P26"/>
    </sheetView>
  </sheetViews>
  <sheetFormatPr defaultRowHeight="12.75" x14ac:dyDescent="0.2"/>
  <cols>
    <col min="1" max="2" width="8.7109375" customWidth="1"/>
    <col min="3" max="3" width="10.570312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7" width="7.7109375" customWidth="1"/>
  </cols>
  <sheetData>
    <row r="1" spans="1:17" ht="42.75" x14ac:dyDescent="0.8">
      <c r="A1" s="1" t="s">
        <v>18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7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D3" s="15"/>
      <c r="E3" s="16"/>
      <c r="F3" s="15"/>
      <c r="G3" s="15"/>
      <c r="H3" s="15"/>
      <c r="I3" s="15"/>
      <c r="J3" s="15"/>
      <c r="K3" s="17" t="s">
        <v>0</v>
      </c>
      <c r="L3" s="44">
        <v>43367</v>
      </c>
      <c r="M3" s="44"/>
      <c r="N3" s="15"/>
      <c r="O3" s="15"/>
      <c r="P3" s="15"/>
      <c r="Q3" s="15"/>
    </row>
    <row r="4" spans="1:17" x14ac:dyDescent="0.2">
      <c r="C4" s="15"/>
      <c r="D4" s="15"/>
      <c r="E4" s="16"/>
      <c r="F4" s="15"/>
      <c r="G4" s="15"/>
      <c r="H4" s="15"/>
      <c r="I4" s="15"/>
      <c r="J4" s="15"/>
      <c r="K4" s="17" t="s">
        <v>1</v>
      </c>
      <c r="L4" s="45">
        <f>IF($L$3=0,"",$L$3+13)</f>
        <v>43380</v>
      </c>
      <c r="M4" s="45"/>
      <c r="N4" s="15"/>
      <c r="O4" s="15"/>
      <c r="P4" s="15"/>
      <c r="Q4" s="15"/>
    </row>
    <row r="5" spans="1:17" x14ac:dyDescent="0.2">
      <c r="C5" s="15"/>
      <c r="D5" s="15"/>
      <c r="E5" s="16"/>
      <c r="F5" s="15"/>
      <c r="G5" s="15"/>
      <c r="H5" s="18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 x14ac:dyDescent="0.25">
      <c r="C6" s="15"/>
      <c r="D6" s="15"/>
      <c r="E6" s="15"/>
      <c r="F6" s="15"/>
      <c r="G6" s="15"/>
      <c r="H6" s="15"/>
      <c r="I6" s="15"/>
      <c r="J6" s="15"/>
      <c r="K6" s="17"/>
      <c r="L6" s="15"/>
      <c r="M6" s="15"/>
      <c r="N6" s="15"/>
      <c r="O6" s="15"/>
      <c r="P6" s="15"/>
      <c r="Q6" s="15"/>
    </row>
    <row r="7" spans="1:17" ht="19.5" thickBot="1" x14ac:dyDescent="0.35">
      <c r="A7" s="4" t="s">
        <v>15</v>
      </c>
      <c r="B7" s="4"/>
      <c r="C7" s="19"/>
      <c r="D7" s="19"/>
      <c r="F7" s="28"/>
      <c r="H7" s="15"/>
      <c r="I7" s="15"/>
      <c r="J7" s="15"/>
      <c r="K7" s="17" t="s">
        <v>17</v>
      </c>
      <c r="L7" s="48"/>
      <c r="M7" s="49"/>
      <c r="N7" s="49"/>
      <c r="O7" s="50"/>
      <c r="P7" s="15"/>
      <c r="Q7" s="15"/>
    </row>
    <row r="8" spans="1:17" ht="19.5" thickBot="1" x14ac:dyDescent="0.35">
      <c r="A8" s="65" t="s">
        <v>19</v>
      </c>
      <c r="B8" s="58"/>
      <c r="C8" s="58"/>
      <c r="D8" s="58"/>
      <c r="E8" s="58"/>
      <c r="F8" s="58"/>
      <c r="G8" s="22"/>
      <c r="H8" s="22"/>
      <c r="I8" s="22"/>
      <c r="J8" s="22"/>
      <c r="K8" s="22"/>
      <c r="L8" s="22"/>
      <c r="M8" s="22"/>
      <c r="N8" s="22"/>
      <c r="O8" s="22"/>
      <c r="P8" s="15"/>
      <c r="Q8" s="15"/>
    </row>
    <row r="9" spans="1:17" ht="21" customHeight="1" x14ac:dyDescent="0.2">
      <c r="A9" s="29" t="s">
        <v>14</v>
      </c>
      <c r="B9" s="37" t="s">
        <v>3</v>
      </c>
      <c r="C9" s="38"/>
      <c r="D9" s="37" t="s">
        <v>4</v>
      </c>
      <c r="E9" s="38"/>
      <c r="F9" s="37" t="s">
        <v>5</v>
      </c>
      <c r="G9" s="38"/>
      <c r="H9" s="37" t="s">
        <v>6</v>
      </c>
      <c r="I9" s="38"/>
      <c r="J9" s="37" t="s">
        <v>7</v>
      </c>
      <c r="K9" s="38"/>
      <c r="L9" s="46" t="s">
        <v>8</v>
      </c>
      <c r="M9" s="47"/>
      <c r="N9" s="51" t="s">
        <v>2</v>
      </c>
      <c r="O9" s="55"/>
      <c r="P9" s="53"/>
    </row>
    <row r="10" spans="1:17" ht="21" customHeight="1" thickBot="1" x14ac:dyDescent="0.35">
      <c r="A10" s="30">
        <f>WEEKNUM(L3,2)</f>
        <v>39</v>
      </c>
      <c r="B10" s="41">
        <f>IF($L$3=0,"",$L$3)</f>
        <v>43367</v>
      </c>
      <c r="C10" s="43"/>
      <c r="D10" s="41">
        <f>IF($L$3=0,"",$L$3+1)</f>
        <v>43368</v>
      </c>
      <c r="E10" s="43"/>
      <c r="F10" s="41">
        <f>IF($L$3=0,"",$L$3+2)</f>
        <v>43369</v>
      </c>
      <c r="G10" s="43"/>
      <c r="H10" s="41">
        <f>IF($L$3=0,"",$L$3+3)</f>
        <v>43370</v>
      </c>
      <c r="I10" s="43"/>
      <c r="J10" s="41">
        <f>IF($L$3=0,"",$L$3+4)</f>
        <v>43371</v>
      </c>
      <c r="K10" s="43"/>
      <c r="L10" s="41">
        <f>IF($L$3=0,"",$L$3+5)</f>
        <v>43372</v>
      </c>
      <c r="M10" s="43"/>
      <c r="N10" s="41">
        <f>IF($L$3=0,"",$L$3+6)</f>
        <v>43373</v>
      </c>
      <c r="O10" s="43"/>
      <c r="P10" s="54"/>
    </row>
    <row r="11" spans="1:17" ht="30" customHeight="1" thickBot="1" x14ac:dyDescent="0.25">
      <c r="A11" s="5" t="s">
        <v>9</v>
      </c>
      <c r="B11" s="39"/>
      <c r="C11" s="6" t="s">
        <v>10</v>
      </c>
      <c r="D11" s="39">
        <v>800</v>
      </c>
      <c r="E11" s="6" t="s">
        <v>10</v>
      </c>
      <c r="F11" s="39">
        <v>800</v>
      </c>
      <c r="G11" s="6" t="s">
        <v>10</v>
      </c>
      <c r="H11" s="39">
        <v>1000</v>
      </c>
      <c r="I11" s="6" t="s">
        <v>10</v>
      </c>
      <c r="J11" s="39">
        <v>730</v>
      </c>
      <c r="K11" s="6" t="s">
        <v>10</v>
      </c>
      <c r="L11" s="39"/>
      <c r="M11" s="6" t="s">
        <v>10</v>
      </c>
      <c r="N11" s="39"/>
      <c r="O11" s="6" t="s">
        <v>10</v>
      </c>
      <c r="P11" s="35"/>
    </row>
    <row r="12" spans="1:17" ht="30.75" customHeight="1" x14ac:dyDescent="0.2">
      <c r="A12" s="7" t="s">
        <v>11</v>
      </c>
      <c r="B12" s="39"/>
      <c r="C12" s="59">
        <f>IF(OR(B11="",B12=""),0,IF(VALUE(B11)&gt;=VALUE(B12),(TIME(TRUNC(B12/100),MOD(B12,100),0))+1-(TIME(TRUNC(B11/100),MOD(B11,100),0)),(TIME(TRUNC(B12/100),MOD(B12,100),0))-(TIME(TRUNC(B11/100),MOD(B11,100),0))))</f>
        <v>0</v>
      </c>
      <c r="D12" s="39">
        <v>1700</v>
      </c>
      <c r="E12" s="59">
        <f>IF(OR(D11="",D12=""),0,IF(VALUE(D11)&gt;=VALUE(D12),(TIME(TRUNC(D12/100),MOD(D12,100),0))+1-(TIME(TRUNC(D11/100),MOD(D11,100),0)),(TIME(TRUNC(D12/100),MOD(D12,100),0))-(TIME(TRUNC(D11/100),MOD(D11,100),0))))</f>
        <v>0.37500000000000006</v>
      </c>
      <c r="F12" s="39">
        <v>1430</v>
      </c>
      <c r="G12" s="59">
        <f>IF(OR(F11="",F12=""),0,IF(VALUE(F11)&gt;=VALUE(F12),(TIME(TRUNC(F12/100),MOD(F12,100),0))+1-(TIME(TRUNC(F11/100),MOD(F11,100),0)),(TIME(TRUNC(F12/100),MOD(F12,100),0))-(TIME(TRUNC(F11/100),MOD(F11,100),0))))</f>
        <v>0.27083333333333331</v>
      </c>
      <c r="H12" s="39">
        <v>2015</v>
      </c>
      <c r="I12" s="59">
        <f>IF(OR(H11="",H12=""),0,IF(VALUE(H11)&gt;=VALUE(H12),(TIME(TRUNC(H12/100),MOD(H12,100),0))+1-(TIME(TRUNC(H11/100),MOD(H11,100),0)),(TIME(TRUNC(H12/100),MOD(H12,100),0))-(TIME(TRUNC(H11/100),MOD(H11,100),0))))</f>
        <v>0.42708333333333331</v>
      </c>
      <c r="J12" s="39">
        <v>1515</v>
      </c>
      <c r="K12" s="59">
        <f>IF(OR(J11="",J12=""),0,IF(VALUE(J11)&gt;=VALUE(J12),(TIME(TRUNC(J12/100),MOD(J12,100),0))+1-(TIME(TRUNC(J11/100),MOD(J11,100),0)),(TIME(TRUNC(J12/100),MOD(J12,100),0))-(TIME(TRUNC(J11/100),MOD(J11,100),0))))</f>
        <v>0.32291666666666663</v>
      </c>
      <c r="L12" s="39"/>
      <c r="M12" s="59">
        <f>IF(OR(L11="",L12=""),0,IF(VALUE(L11)&gt;=VALUE(L12),(TIME(TRUNC(L12/100),MOD(L12,100),0))+1-(TIME(TRUNC(L11/100),MOD(L11,100),0)),(TIME(TRUNC(L12/100),MOD(L12,100),0))-(TIME(TRUNC(L11/100),MOD(L11,100),0))))</f>
        <v>0</v>
      </c>
      <c r="N12" s="39"/>
      <c r="O12" s="59">
        <f>IF(OR(N11="",N12=""),0,IF(VALUE(N11)&gt;=VALUE(N12),(TIME(TRUNC(N12/100),MOD(N12,100),0))+1-(TIME(TRUNC(N11/100),MOD(N11,100),0)),(TIME(TRUNC(N12/100),MOD(N12,100),0))-(TIME(TRUNC(N11/100),MOD(N11,100),0))))</f>
        <v>0</v>
      </c>
      <c r="P12" s="11" t="s">
        <v>16</v>
      </c>
    </row>
    <row r="13" spans="1:17" ht="0.75" customHeight="1" thickBot="1" x14ac:dyDescent="0.25">
      <c r="A13" s="23" t="s">
        <v>12</v>
      </c>
      <c r="B13" s="57"/>
      <c r="C13" s="40"/>
      <c r="D13" s="36"/>
      <c r="E13" s="9"/>
      <c r="F13" s="25"/>
      <c r="G13" s="9"/>
      <c r="H13" s="25"/>
      <c r="I13" s="9"/>
      <c r="J13" s="25"/>
      <c r="K13" s="9"/>
      <c r="L13" s="25"/>
      <c r="M13" s="9"/>
      <c r="N13" s="25"/>
      <c r="O13" s="10"/>
      <c r="P13" s="13"/>
    </row>
    <row r="14" spans="1:17" ht="30" customHeight="1" thickBot="1" x14ac:dyDescent="0.25">
      <c r="A14" s="14" t="s">
        <v>13</v>
      </c>
      <c r="B14" s="59">
        <f t="shared" ref="B14" si="0">$C$12</f>
        <v>0</v>
      </c>
      <c r="C14" s="68" t="s">
        <v>20</v>
      </c>
      <c r="D14" s="59">
        <f>$E$12</f>
        <v>0.37500000000000006</v>
      </c>
      <c r="E14" s="63"/>
      <c r="F14" s="59">
        <f>$G$12</f>
        <v>0.27083333333333331</v>
      </c>
      <c r="G14" s="63"/>
      <c r="H14" s="59">
        <f>$I$12</f>
        <v>0.42708333333333331</v>
      </c>
      <c r="I14" s="63"/>
      <c r="J14" s="59">
        <f>$K$12</f>
        <v>0.32291666666666663</v>
      </c>
      <c r="K14" s="63"/>
      <c r="L14" s="59">
        <f>$M$12</f>
        <v>0</v>
      </c>
      <c r="M14" s="63"/>
      <c r="N14" s="59">
        <f>$O$12</f>
        <v>0</v>
      </c>
      <c r="O14" s="64"/>
      <c r="P14" s="60">
        <f>SUM(B14:O14)</f>
        <v>1.3958333333333335</v>
      </c>
    </row>
    <row r="15" spans="1:17" x14ac:dyDescent="0.2">
      <c r="B15" s="24"/>
    </row>
    <row r="17" spans="1:17" x14ac:dyDescent="0.2">
      <c r="J17" s="15"/>
      <c r="K17" s="17"/>
      <c r="L17" s="45"/>
      <c r="M17" s="45"/>
    </row>
    <row r="18" spans="1:17" x14ac:dyDescent="0.2">
      <c r="A18" s="20"/>
      <c r="B18" s="20"/>
      <c r="C18" s="20"/>
      <c r="D18" s="20"/>
      <c r="E18" s="20"/>
      <c r="F18" s="20"/>
      <c r="G18" s="20"/>
      <c r="J18" s="15"/>
      <c r="K18" s="17"/>
      <c r="L18" s="45"/>
      <c r="M18" s="45"/>
    </row>
    <row r="19" spans="1:17" x14ac:dyDescent="0.2">
      <c r="A19" s="21"/>
      <c r="B19" s="21"/>
      <c r="C19" s="21"/>
      <c r="D19" s="21"/>
      <c r="E19" s="21"/>
      <c r="F19" s="21"/>
      <c r="G19" s="21"/>
    </row>
    <row r="20" spans="1:17" ht="13.5" thickBot="1" x14ac:dyDescent="0.25"/>
    <row r="21" spans="1:17" ht="21" customHeight="1" x14ac:dyDescent="0.2">
      <c r="A21" s="29" t="s">
        <v>14</v>
      </c>
      <c r="B21" s="37" t="s">
        <v>3</v>
      </c>
      <c r="C21" s="38"/>
      <c r="D21" s="37" t="s">
        <v>4</v>
      </c>
      <c r="E21" s="38"/>
      <c r="F21" s="37" t="s">
        <v>5</v>
      </c>
      <c r="G21" s="38"/>
      <c r="H21" s="37" t="s">
        <v>6</v>
      </c>
      <c r="I21" s="38"/>
      <c r="J21" s="37" t="s">
        <v>7</v>
      </c>
      <c r="K21" s="38"/>
      <c r="L21" s="46" t="s">
        <v>8</v>
      </c>
      <c r="M21" s="47"/>
      <c r="N21" s="51" t="s">
        <v>2</v>
      </c>
      <c r="O21" s="52"/>
      <c r="P21" s="32"/>
    </row>
    <row r="22" spans="1:17" ht="21" customHeight="1" thickBot="1" x14ac:dyDescent="0.35">
      <c r="A22" s="30">
        <f>WEEKNUM(B22,2)</f>
        <v>40</v>
      </c>
      <c r="B22" s="41">
        <f>IF($L$3=0,"",$L$3+7)</f>
        <v>43374</v>
      </c>
      <c r="C22" s="43"/>
      <c r="D22" s="41">
        <f>IF($L$3=0,"",$L$3+8)</f>
        <v>43375</v>
      </c>
      <c r="E22" s="43"/>
      <c r="F22" s="41">
        <f>IF($L$3=0,"",$L$3+9)</f>
        <v>43376</v>
      </c>
      <c r="G22" s="43"/>
      <c r="H22" s="41">
        <f>IF($L$3=0,"",$L$3+10)</f>
        <v>43377</v>
      </c>
      <c r="I22" s="43"/>
      <c r="J22" s="41">
        <f>IF($L$3=0,"",$L$3+11)</f>
        <v>43378</v>
      </c>
      <c r="K22" s="43"/>
      <c r="L22" s="41">
        <f>IF($L$3=0,"",$L$3+12)</f>
        <v>43379</v>
      </c>
      <c r="M22" s="43"/>
      <c r="N22" s="41">
        <f>IF($L$3=0,"",$L$3+13)</f>
        <v>43380</v>
      </c>
      <c r="O22" s="42"/>
      <c r="P22" s="33"/>
    </row>
    <row r="23" spans="1:17" ht="30.75" customHeight="1" thickBot="1" x14ac:dyDescent="0.25">
      <c r="A23" s="7" t="s">
        <v>9</v>
      </c>
      <c r="B23" s="39"/>
      <c r="C23" s="6" t="s">
        <v>10</v>
      </c>
      <c r="D23" s="39">
        <v>800</v>
      </c>
      <c r="E23" s="6" t="s">
        <v>10</v>
      </c>
      <c r="F23" s="39"/>
      <c r="G23" s="6" t="s">
        <v>10</v>
      </c>
      <c r="H23" s="39">
        <v>800</v>
      </c>
      <c r="I23" s="6" t="s">
        <v>10</v>
      </c>
      <c r="J23" s="39">
        <v>730</v>
      </c>
      <c r="K23" s="6" t="s">
        <v>10</v>
      </c>
      <c r="L23" s="39">
        <v>800</v>
      </c>
      <c r="M23" s="6" t="s">
        <v>10</v>
      </c>
      <c r="N23" s="39"/>
      <c r="O23" s="31" t="s">
        <v>10</v>
      </c>
      <c r="P23" s="34"/>
    </row>
    <row r="24" spans="1:17" ht="30" customHeight="1" thickBot="1" x14ac:dyDescent="0.25">
      <c r="A24" s="12" t="s">
        <v>11</v>
      </c>
      <c r="B24" s="39"/>
      <c r="C24" s="59">
        <f>IF(OR(B23="",B24=""),0,IF(VALUE(B23)&gt;=VALUE(B24),(TIME(TRUNC(B24/100),MOD(B24,100),0))+1-(TIME(TRUNC(B23/100),MOD(B23,100),0)),(TIME(TRUNC(B24/100),MOD(B24,100),0))-(TIME(TRUNC(B23/100),MOD(B23,100),0))))</f>
        <v>0</v>
      </c>
      <c r="D24" s="39">
        <v>1700</v>
      </c>
      <c r="E24" s="59">
        <f>IF(OR(D23="",D24=""),0,IF(VALUE(D23)&gt;=VALUE(D24),(TIME(TRUNC(D24/100),MOD(D24,100),0))+1-(TIME(TRUNC(D23/100),MOD(D23,100),0)),(TIME(TRUNC(D24/100),MOD(D24,100),0))-(TIME(TRUNC(D23/100),MOD(D23,100),0))))</f>
        <v>0.37500000000000006</v>
      </c>
      <c r="F24" s="39"/>
      <c r="G24" s="59">
        <f>IF(OR(F23="",F24=""),0,IF(VALUE(F23)&gt;=VALUE(F24),(TIME(TRUNC(F24/100),MOD(F24,100),0))+1-(TIME(TRUNC(F23/100),MOD(F23,100),0)),(TIME(TRUNC(F24/100),MOD(F24,100),0))-(TIME(TRUNC(F23/100),MOD(F23,100),0))))</f>
        <v>0</v>
      </c>
      <c r="H24" s="39">
        <v>2015</v>
      </c>
      <c r="I24" s="59">
        <f>IF(OR(H23="",H24=""),0,IF(VALUE(H23)&gt;=VALUE(H24),(TIME(TRUNC(H24/100),MOD(H24,100),0))+1-(TIME(TRUNC(H23/100),MOD(H23,100),0)),(TIME(TRUNC(H24/100),MOD(H24,100),0))-(TIME(TRUNC(H23/100),MOD(H23,100),0))))</f>
        <v>0.51041666666666674</v>
      </c>
      <c r="J24" s="39">
        <v>1700</v>
      </c>
      <c r="K24" s="59">
        <f>IF(OR(J23="",J24=""),0,IF(VALUE(J23)&gt;=VALUE(J24),(TIME(TRUNC(J24/100),MOD(J24,100),0))+1-(TIME(TRUNC(J23/100),MOD(J23,100),0)),(TIME(TRUNC(J24/100),MOD(J24,100),0))-(TIME(TRUNC(J23/100),MOD(J23,100),0))))</f>
        <v>0.39583333333333337</v>
      </c>
      <c r="L24" s="39">
        <v>1700</v>
      </c>
      <c r="M24" s="59">
        <f>IF(OR(L23="",L24=""),0,IF(VALUE(L23)&gt;=VALUE(L24),(TIME(TRUNC(L24/100),MOD(L24,100),0))+1-(TIME(TRUNC(L23/100),MOD(L23,100),0)),(TIME(TRUNC(L24/100),MOD(L24,100),0))-(TIME(TRUNC(L23/100),MOD(L23,100),0))))</f>
        <v>0.37500000000000006</v>
      </c>
      <c r="N24" s="39"/>
      <c r="O24" s="59">
        <f>IF(OR(N23="",N24=""),0,IF(VALUE(N23)&gt;=VALUE(N24),(TIME(TRUNC(N24/100),MOD(N24,100),0))+1-(TIME(TRUNC(N23/100),MOD(N23,100),0)),(TIME(TRUNC(N24/100),MOD(N24,100),0))-(TIME(TRUNC(N23/100),MOD(N23,100),0))))</f>
        <v>0</v>
      </c>
      <c r="P24" s="11" t="s">
        <v>16</v>
      </c>
    </row>
    <row r="25" spans="1:17" ht="21" hidden="1" customHeight="1" thickBot="1" x14ac:dyDescent="0.25">
      <c r="A25" s="8" t="s">
        <v>12</v>
      </c>
      <c r="B25" s="25"/>
      <c r="C25" s="9"/>
      <c r="D25" s="25"/>
      <c r="E25" s="9"/>
      <c r="F25" s="25"/>
      <c r="G25" s="9"/>
      <c r="H25" s="25"/>
      <c r="I25" s="9"/>
      <c r="J25" s="25"/>
      <c r="K25" s="9"/>
      <c r="L25" s="25"/>
      <c r="M25" s="9"/>
      <c r="N25" s="25"/>
      <c r="O25" s="10"/>
      <c r="P25" s="13"/>
    </row>
    <row r="26" spans="1:17" ht="30" customHeight="1" thickBot="1" x14ac:dyDescent="0.25">
      <c r="A26" s="14" t="s">
        <v>13</v>
      </c>
      <c r="B26" s="59">
        <f>$C$24</f>
        <v>0</v>
      </c>
      <c r="C26" s="63" t="s">
        <v>20</v>
      </c>
      <c r="D26" s="59">
        <f>$E$24</f>
        <v>0.37500000000000006</v>
      </c>
      <c r="E26" s="63"/>
      <c r="F26" s="59">
        <f>$G$24</f>
        <v>0</v>
      </c>
      <c r="G26" s="63" t="s">
        <v>20</v>
      </c>
      <c r="H26" s="59">
        <f>$I$24</f>
        <v>0.51041666666666674</v>
      </c>
      <c r="I26" s="63"/>
      <c r="J26" s="59">
        <f>$K$24</f>
        <v>0.39583333333333337</v>
      </c>
      <c r="K26" s="63"/>
      <c r="L26" s="59">
        <f>$M$24</f>
        <v>0.37500000000000006</v>
      </c>
      <c r="M26" s="63"/>
      <c r="N26" s="59">
        <f>$O$24</f>
        <v>0</v>
      </c>
      <c r="O26" s="64" t="s">
        <v>20</v>
      </c>
      <c r="P26" s="60">
        <f>SUM(B26:O26)</f>
        <v>1.65625</v>
      </c>
      <c r="Q26" s="61">
        <f>SUM(P14:P26)</f>
        <v>3.0520833333333335</v>
      </c>
    </row>
  </sheetData>
  <mergeCells count="25">
    <mergeCell ref="N22:O22"/>
    <mergeCell ref="L17:M17"/>
    <mergeCell ref="L18:M18"/>
    <mergeCell ref="L21:M21"/>
    <mergeCell ref="N21:O21"/>
    <mergeCell ref="B22:C22"/>
    <mergeCell ref="D22:E22"/>
    <mergeCell ref="F22:G22"/>
    <mergeCell ref="H22:I22"/>
    <mergeCell ref="J22:K22"/>
    <mergeCell ref="L22:M22"/>
    <mergeCell ref="P9:P10"/>
    <mergeCell ref="B10:C10"/>
    <mergeCell ref="D10:E10"/>
    <mergeCell ref="F10:G10"/>
    <mergeCell ref="H10:I10"/>
    <mergeCell ref="J10:K10"/>
    <mergeCell ref="L10:M10"/>
    <mergeCell ref="N10:O10"/>
    <mergeCell ref="L3:M3"/>
    <mergeCell ref="L4:M4"/>
    <mergeCell ref="L7:O7"/>
    <mergeCell ref="A8:F8"/>
    <mergeCell ref="L9:M9"/>
    <mergeCell ref="N9:O9"/>
  </mergeCells>
  <conditionalFormatting sqref="P14 P26">
    <cfRule type="cellIs" dxfId="1" priority="1" stopIfTrue="1" operator="greaterThan">
      <formula>45</formula>
    </cfRule>
  </conditionalFormatting>
  <conditionalFormatting sqref="Q26">
    <cfRule type="cellIs" dxfId="11" priority="2" stopIfTrue="1" operator="greaterThan">
      <formula>74</formula>
    </cfRule>
  </conditionalFormatting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4CF1-C736-40C7-A7C7-15466211D0F3}">
  <dimension ref="A1:Q26"/>
  <sheetViews>
    <sheetView topLeftCell="A3" workbookViewId="0">
      <selection activeCell="P26" sqref="P26"/>
    </sheetView>
  </sheetViews>
  <sheetFormatPr defaultRowHeight="12.75" x14ac:dyDescent="0.2"/>
  <cols>
    <col min="1" max="2" width="8.7109375" customWidth="1"/>
    <col min="3" max="3" width="10.570312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7" width="7.7109375" customWidth="1"/>
  </cols>
  <sheetData>
    <row r="1" spans="1:17" ht="42.75" x14ac:dyDescent="0.8">
      <c r="A1" s="1" t="s">
        <v>18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7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D3" s="15"/>
      <c r="E3" s="16"/>
      <c r="F3" s="15"/>
      <c r="G3" s="15"/>
      <c r="H3" s="15"/>
      <c r="I3" s="15"/>
      <c r="J3" s="15"/>
      <c r="K3" s="17" t="s">
        <v>0</v>
      </c>
      <c r="L3" s="44">
        <v>43381</v>
      </c>
      <c r="M3" s="44"/>
      <c r="N3" s="15"/>
      <c r="O3" s="15"/>
      <c r="P3" s="15"/>
      <c r="Q3" s="15"/>
    </row>
    <row r="4" spans="1:17" x14ac:dyDescent="0.2">
      <c r="C4" s="15"/>
      <c r="D4" s="15"/>
      <c r="E4" s="16"/>
      <c r="F4" s="15"/>
      <c r="G4" s="15"/>
      <c r="H4" s="15"/>
      <c r="I4" s="15"/>
      <c r="J4" s="15"/>
      <c r="K4" s="17" t="s">
        <v>1</v>
      </c>
      <c r="L4" s="45">
        <f>IF($L$3=0,"",$L$3+13)</f>
        <v>43394</v>
      </c>
      <c r="M4" s="45"/>
      <c r="N4" s="15"/>
      <c r="O4" s="15"/>
      <c r="P4" s="15"/>
      <c r="Q4" s="15"/>
    </row>
    <row r="5" spans="1:17" x14ac:dyDescent="0.2">
      <c r="C5" s="15"/>
      <c r="D5" s="15"/>
      <c r="E5" s="16"/>
      <c r="F5" s="15"/>
      <c r="G5" s="15"/>
      <c r="H5" s="18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 x14ac:dyDescent="0.25">
      <c r="C6" s="15"/>
      <c r="D6" s="15"/>
      <c r="E6" s="15"/>
      <c r="F6" s="15"/>
      <c r="G6" s="15"/>
      <c r="H6" s="15"/>
      <c r="I6" s="15"/>
      <c r="J6" s="15"/>
      <c r="K6" s="17"/>
      <c r="L6" s="15"/>
      <c r="M6" s="15"/>
      <c r="N6" s="15"/>
      <c r="O6" s="15"/>
      <c r="P6" s="15"/>
      <c r="Q6" s="15"/>
    </row>
    <row r="7" spans="1:17" ht="19.5" thickBot="1" x14ac:dyDescent="0.35">
      <c r="A7" s="4" t="s">
        <v>15</v>
      </c>
      <c r="B7" s="4"/>
      <c r="C7" s="19"/>
      <c r="D7" s="19"/>
      <c r="F7" s="28"/>
      <c r="H7" s="15"/>
      <c r="I7" s="15"/>
      <c r="J7" s="15"/>
      <c r="K7" s="17" t="s">
        <v>17</v>
      </c>
      <c r="L7" s="48"/>
      <c r="M7" s="49"/>
      <c r="N7" s="49"/>
      <c r="O7" s="50"/>
      <c r="P7" s="15"/>
      <c r="Q7" s="15"/>
    </row>
    <row r="8" spans="1:17" ht="19.5" thickBot="1" x14ac:dyDescent="0.35">
      <c r="A8" s="65" t="s">
        <v>19</v>
      </c>
      <c r="B8" s="58"/>
      <c r="C8" s="58"/>
      <c r="D8" s="58"/>
      <c r="E8" s="58"/>
      <c r="F8" s="58"/>
      <c r="G8" s="22"/>
      <c r="H8" s="22"/>
      <c r="I8" s="22"/>
      <c r="J8" s="22"/>
      <c r="K8" s="22"/>
      <c r="L8" s="22"/>
      <c r="M8" s="22"/>
      <c r="N8" s="22"/>
      <c r="O8" s="22"/>
      <c r="P8" s="15"/>
      <c r="Q8" s="15"/>
    </row>
    <row r="9" spans="1:17" ht="21" customHeight="1" x14ac:dyDescent="0.2">
      <c r="A9" s="29" t="s">
        <v>14</v>
      </c>
      <c r="B9" s="37" t="s">
        <v>3</v>
      </c>
      <c r="C9" s="38"/>
      <c r="D9" s="37" t="s">
        <v>4</v>
      </c>
      <c r="E9" s="38"/>
      <c r="F9" s="37" t="s">
        <v>5</v>
      </c>
      <c r="G9" s="38"/>
      <c r="H9" s="37" t="s">
        <v>6</v>
      </c>
      <c r="I9" s="38"/>
      <c r="J9" s="37" t="s">
        <v>7</v>
      </c>
      <c r="K9" s="38"/>
      <c r="L9" s="46" t="s">
        <v>8</v>
      </c>
      <c r="M9" s="47"/>
      <c r="N9" s="51" t="s">
        <v>2</v>
      </c>
      <c r="O9" s="55"/>
      <c r="P9" s="53"/>
    </row>
    <row r="10" spans="1:17" ht="21" customHeight="1" thickBot="1" x14ac:dyDescent="0.35">
      <c r="A10" s="30">
        <f>WEEKNUM(L3,2)</f>
        <v>41</v>
      </c>
      <c r="B10" s="41">
        <f>IF($L$3=0,"",$L$3)</f>
        <v>43381</v>
      </c>
      <c r="C10" s="43"/>
      <c r="D10" s="41">
        <f>IF($L$3=0,"",$L$3+1)</f>
        <v>43382</v>
      </c>
      <c r="E10" s="43"/>
      <c r="F10" s="41">
        <f>IF($L$3=0,"",$L$3+2)</f>
        <v>43383</v>
      </c>
      <c r="G10" s="43"/>
      <c r="H10" s="41">
        <f>IF($L$3=0,"",$L$3+3)</f>
        <v>43384</v>
      </c>
      <c r="I10" s="43"/>
      <c r="J10" s="41">
        <f>IF($L$3=0,"",$L$3+4)</f>
        <v>43385</v>
      </c>
      <c r="K10" s="43"/>
      <c r="L10" s="41">
        <f>IF($L$3=0,"",$L$3+5)</f>
        <v>43386</v>
      </c>
      <c r="M10" s="43"/>
      <c r="N10" s="41">
        <f>IF($L$3=0,"",$L$3+6)</f>
        <v>43387</v>
      </c>
      <c r="O10" s="43"/>
      <c r="P10" s="54"/>
    </row>
    <row r="11" spans="1:17" ht="30" customHeight="1" thickBot="1" x14ac:dyDescent="0.25">
      <c r="A11" s="5" t="s">
        <v>9</v>
      </c>
      <c r="B11" s="39"/>
      <c r="C11" s="6" t="s">
        <v>10</v>
      </c>
      <c r="D11" s="39">
        <v>800</v>
      </c>
      <c r="E11" s="6" t="s">
        <v>10</v>
      </c>
      <c r="F11" s="39">
        <v>800</v>
      </c>
      <c r="G11" s="6" t="s">
        <v>10</v>
      </c>
      <c r="H11" s="39">
        <v>800</v>
      </c>
      <c r="I11" s="6" t="s">
        <v>10</v>
      </c>
      <c r="J11" s="39">
        <v>730</v>
      </c>
      <c r="K11" s="6" t="s">
        <v>10</v>
      </c>
      <c r="L11" s="39"/>
      <c r="M11" s="6" t="s">
        <v>10</v>
      </c>
      <c r="N11" s="39"/>
      <c r="O11" s="6" t="s">
        <v>10</v>
      </c>
      <c r="P11" s="35"/>
    </row>
    <row r="12" spans="1:17" ht="30.75" customHeight="1" x14ac:dyDescent="0.2">
      <c r="A12" s="7" t="s">
        <v>11</v>
      </c>
      <c r="B12" s="39"/>
      <c r="C12" s="59">
        <f>IF(OR(B11="",B12=""),0,IF(VALUE(B11)&gt;=VALUE(B12),(TIME(TRUNC(B12/100),MOD(B12,100),0))+1-(TIME(TRUNC(B11/100),MOD(B11,100),0)),(TIME(TRUNC(B12/100),MOD(B12,100),0))-(TIME(TRUNC(B11/100),MOD(B11,100),0))))</f>
        <v>0</v>
      </c>
      <c r="D12" s="39">
        <v>1700</v>
      </c>
      <c r="E12" s="59">
        <f>IF(OR(D11="",D12=""),0,IF(VALUE(D11)&gt;=VALUE(D12),(TIME(TRUNC(D12/100),MOD(D12,100),0))+1-(TIME(TRUNC(D11/100),MOD(D11,100),0)),(TIME(TRUNC(D12/100),MOD(D12,100),0))-(TIME(TRUNC(D11/100),MOD(D11,100),0))))</f>
        <v>0.37500000000000006</v>
      </c>
      <c r="F12" s="39">
        <v>1430</v>
      </c>
      <c r="G12" s="59">
        <f>IF(OR(F11="",F12=""),0,IF(VALUE(F11)&gt;=VALUE(F12),(TIME(TRUNC(F12/100),MOD(F12,100),0))+1-(TIME(TRUNC(F11/100),MOD(F11,100),0)),(TIME(TRUNC(F12/100),MOD(F12,100),0))-(TIME(TRUNC(F11/100),MOD(F11,100),0))))</f>
        <v>0.27083333333333331</v>
      </c>
      <c r="H12" s="39">
        <v>1700</v>
      </c>
      <c r="I12" s="59">
        <f>IF(OR(H11="",H12=""),0,IF(VALUE(H11)&gt;=VALUE(H12),(TIME(TRUNC(H12/100),MOD(H12,100),0))+1-(TIME(TRUNC(H11/100),MOD(H11,100),0)),(TIME(TRUNC(H12/100),MOD(H12,100),0))-(TIME(TRUNC(H11/100),MOD(H11,100),0))))</f>
        <v>0.37500000000000006</v>
      </c>
      <c r="J12" s="39">
        <v>1515</v>
      </c>
      <c r="K12" s="59">
        <f>IF(OR(J11="",J12=""),0,IF(VALUE(J11)&gt;=VALUE(J12),(TIME(TRUNC(J12/100),MOD(J12,100),0))+1-(TIME(TRUNC(J11/100),MOD(J11,100),0)),(TIME(TRUNC(J12/100),MOD(J12,100),0))-(TIME(TRUNC(J11/100),MOD(J11,100),0))))</f>
        <v>0.32291666666666663</v>
      </c>
      <c r="L12" s="39"/>
      <c r="M12" s="59">
        <f>IF(OR(L11="",L12=""),0,IF(VALUE(L11)&gt;=VALUE(L12),(TIME(TRUNC(L12/100),MOD(L12,100),0))+1-(TIME(TRUNC(L11/100),MOD(L11,100),0)),(TIME(TRUNC(L12/100),MOD(L12,100),0))-(TIME(TRUNC(L11/100),MOD(L11,100),0))))</f>
        <v>0</v>
      </c>
      <c r="N12" s="39"/>
      <c r="O12" s="59">
        <f>IF(OR(N11="",N12=""),0,IF(VALUE(N11)&gt;=VALUE(N12),(TIME(TRUNC(N12/100),MOD(N12,100),0))+1-(TIME(TRUNC(N11/100),MOD(N11,100),0)),(TIME(TRUNC(N12/100),MOD(N12,100),0))-(TIME(TRUNC(N11/100),MOD(N11,100),0))))</f>
        <v>0</v>
      </c>
      <c r="P12" s="11" t="s">
        <v>16</v>
      </c>
    </row>
    <row r="13" spans="1:17" ht="0.75" customHeight="1" thickBot="1" x14ac:dyDescent="0.25">
      <c r="A13" s="23" t="s">
        <v>12</v>
      </c>
      <c r="B13" s="57"/>
      <c r="C13" s="40"/>
      <c r="D13" s="36"/>
      <c r="E13" s="9"/>
      <c r="F13" s="25"/>
      <c r="G13" s="9"/>
      <c r="H13" s="25"/>
      <c r="I13" s="9"/>
      <c r="J13" s="25"/>
      <c r="K13" s="9"/>
      <c r="L13" s="25"/>
      <c r="M13" s="9"/>
      <c r="N13" s="25"/>
      <c r="O13" s="10"/>
      <c r="P13" s="13"/>
    </row>
    <row r="14" spans="1:17" ht="30" customHeight="1" thickBot="1" x14ac:dyDescent="0.25">
      <c r="A14" s="14" t="s">
        <v>13</v>
      </c>
      <c r="B14" s="59">
        <f t="shared" ref="B14" si="0">$C$12</f>
        <v>0</v>
      </c>
      <c r="C14" s="68" t="s">
        <v>20</v>
      </c>
      <c r="D14" s="59">
        <f>$E$12</f>
        <v>0.37500000000000006</v>
      </c>
      <c r="E14" s="63"/>
      <c r="F14" s="59">
        <f>$G$12</f>
        <v>0.27083333333333331</v>
      </c>
      <c r="G14" s="63"/>
      <c r="H14" s="59">
        <f>$I$12</f>
        <v>0.37500000000000006</v>
      </c>
      <c r="I14" s="63"/>
      <c r="J14" s="59">
        <f>$K$12</f>
        <v>0.32291666666666663</v>
      </c>
      <c r="K14" s="63"/>
      <c r="L14" s="59">
        <f>$M$12</f>
        <v>0</v>
      </c>
      <c r="M14" s="63"/>
      <c r="N14" s="59">
        <f>$O$12</f>
        <v>0</v>
      </c>
      <c r="O14" s="64"/>
      <c r="P14" s="60">
        <f>SUM(B14:O14)</f>
        <v>1.34375</v>
      </c>
    </row>
    <row r="15" spans="1:17" x14ac:dyDescent="0.2">
      <c r="B15" s="24"/>
    </row>
    <row r="17" spans="1:17" x14ac:dyDescent="0.2">
      <c r="J17" s="15"/>
      <c r="K17" s="17"/>
      <c r="L17" s="45"/>
      <c r="M17" s="45"/>
    </row>
    <row r="18" spans="1:17" x14ac:dyDescent="0.2">
      <c r="A18" s="20"/>
      <c r="B18" s="20"/>
      <c r="C18" s="20"/>
      <c r="D18" s="20"/>
      <c r="E18" s="20"/>
      <c r="F18" s="20"/>
      <c r="G18" s="20"/>
      <c r="J18" s="15"/>
      <c r="K18" s="17"/>
      <c r="L18" s="45"/>
      <c r="M18" s="45"/>
    </row>
    <row r="19" spans="1:17" x14ac:dyDescent="0.2">
      <c r="A19" s="21"/>
      <c r="B19" s="21"/>
      <c r="C19" s="21"/>
      <c r="D19" s="21"/>
      <c r="E19" s="21"/>
      <c r="F19" s="21"/>
      <c r="G19" s="21"/>
    </row>
    <row r="20" spans="1:17" ht="13.5" thickBot="1" x14ac:dyDescent="0.25"/>
    <row r="21" spans="1:17" ht="21" customHeight="1" x14ac:dyDescent="0.2">
      <c r="A21" s="29" t="s">
        <v>14</v>
      </c>
      <c r="B21" s="37" t="s">
        <v>3</v>
      </c>
      <c r="C21" s="38"/>
      <c r="D21" s="37" t="s">
        <v>4</v>
      </c>
      <c r="E21" s="38"/>
      <c r="F21" s="37" t="s">
        <v>5</v>
      </c>
      <c r="G21" s="38"/>
      <c r="H21" s="37" t="s">
        <v>6</v>
      </c>
      <c r="I21" s="38"/>
      <c r="J21" s="37" t="s">
        <v>7</v>
      </c>
      <c r="K21" s="38"/>
      <c r="L21" s="46" t="s">
        <v>8</v>
      </c>
      <c r="M21" s="47"/>
      <c r="N21" s="51" t="s">
        <v>2</v>
      </c>
      <c r="O21" s="52"/>
      <c r="P21" s="32"/>
    </row>
    <row r="22" spans="1:17" ht="21" customHeight="1" thickBot="1" x14ac:dyDescent="0.35">
      <c r="A22" s="30">
        <f>WEEKNUM(B22,2)</f>
        <v>42</v>
      </c>
      <c r="B22" s="41">
        <f>IF($L$3=0,"",$L$3+7)</f>
        <v>43388</v>
      </c>
      <c r="C22" s="43"/>
      <c r="D22" s="41">
        <f>IF($L$3=0,"",$L$3+8)</f>
        <v>43389</v>
      </c>
      <c r="E22" s="43"/>
      <c r="F22" s="41">
        <f>IF($L$3=0,"",$L$3+9)</f>
        <v>43390</v>
      </c>
      <c r="G22" s="43"/>
      <c r="H22" s="41">
        <f>IF($L$3=0,"",$L$3+10)</f>
        <v>43391</v>
      </c>
      <c r="I22" s="43"/>
      <c r="J22" s="41">
        <f>IF($L$3=0,"",$L$3+11)</f>
        <v>43392</v>
      </c>
      <c r="K22" s="43"/>
      <c r="L22" s="41">
        <f>IF($L$3=0,"",$L$3+12)</f>
        <v>43393</v>
      </c>
      <c r="M22" s="43"/>
      <c r="N22" s="41">
        <f>IF($L$3=0,"",$L$3+13)</f>
        <v>43394</v>
      </c>
      <c r="O22" s="42"/>
      <c r="P22" s="33"/>
    </row>
    <row r="23" spans="1:17" ht="30.75" customHeight="1" thickBot="1" x14ac:dyDescent="0.25">
      <c r="A23" s="7" t="s">
        <v>9</v>
      </c>
      <c r="B23" s="39"/>
      <c r="C23" s="6" t="s">
        <v>10</v>
      </c>
      <c r="D23" s="39">
        <v>800</v>
      </c>
      <c r="E23" s="6" t="s">
        <v>10</v>
      </c>
      <c r="F23" s="39">
        <v>800</v>
      </c>
      <c r="G23" s="6" t="s">
        <v>10</v>
      </c>
      <c r="H23" s="39">
        <v>800</v>
      </c>
      <c r="I23" s="6" t="s">
        <v>10</v>
      </c>
      <c r="J23" s="39">
        <v>730</v>
      </c>
      <c r="K23" s="6" t="s">
        <v>10</v>
      </c>
      <c r="L23" s="39"/>
      <c r="M23" s="6" t="s">
        <v>10</v>
      </c>
      <c r="N23" s="39"/>
      <c r="O23" s="31" t="s">
        <v>10</v>
      </c>
      <c r="P23" s="34"/>
    </row>
    <row r="24" spans="1:17" ht="30" customHeight="1" thickBot="1" x14ac:dyDescent="0.25">
      <c r="A24" s="12" t="s">
        <v>11</v>
      </c>
      <c r="B24" s="39"/>
      <c r="C24" s="59">
        <f>IF(OR(B23="",B24=""),0,IF(VALUE(B23)&gt;=VALUE(B24),(TIME(TRUNC(B24/100),MOD(B24,100),0))+1-(TIME(TRUNC(B23/100),MOD(B23,100),0)),(TIME(TRUNC(B24/100),MOD(B24,100),0))-(TIME(TRUNC(B23/100),MOD(B23,100),0))))</f>
        <v>0</v>
      </c>
      <c r="D24" s="39">
        <v>1700</v>
      </c>
      <c r="E24" s="59">
        <f>IF(OR(D23="",D24=""),0,IF(VALUE(D23)&gt;=VALUE(D24),(TIME(TRUNC(D24/100),MOD(D24,100),0))+1-(TIME(TRUNC(D23/100),MOD(D23,100),0)),(TIME(TRUNC(D24/100),MOD(D24,100),0))-(TIME(TRUNC(D23/100),MOD(D23,100),0))))</f>
        <v>0.37500000000000006</v>
      </c>
      <c r="F24" s="39">
        <v>1430</v>
      </c>
      <c r="G24" s="59">
        <f>IF(OR(F23="",F24=""),0,IF(VALUE(F23)&gt;=VALUE(F24),(TIME(TRUNC(F24/100),MOD(F24,100),0))+1-(TIME(TRUNC(F23/100),MOD(F23,100),0)),(TIME(TRUNC(F24/100),MOD(F24,100),0))-(TIME(TRUNC(F23/100),MOD(F23,100),0))))</f>
        <v>0.27083333333333331</v>
      </c>
      <c r="H24" s="39">
        <v>2015</v>
      </c>
      <c r="I24" s="59">
        <f>IF(OR(H23="",H24=""),0,IF(VALUE(H23)&gt;=VALUE(H24),(TIME(TRUNC(H24/100),MOD(H24,100),0))+1-(TIME(TRUNC(H23/100),MOD(H23,100),0)),(TIME(TRUNC(H24/100),MOD(H24,100),0))-(TIME(TRUNC(H23/100),MOD(H23,100),0))))</f>
        <v>0.51041666666666674</v>
      </c>
      <c r="J24" s="39">
        <v>1700</v>
      </c>
      <c r="K24" s="59">
        <f>IF(OR(J23="",J24=""),0,IF(VALUE(J23)&gt;=VALUE(J24),(TIME(TRUNC(J24/100),MOD(J24,100),0))+1-(TIME(TRUNC(J23/100),MOD(J23,100),0)),(TIME(TRUNC(J24/100),MOD(J24,100),0))-(TIME(TRUNC(J23/100),MOD(J23,100),0))))</f>
        <v>0.39583333333333337</v>
      </c>
      <c r="L24" s="39"/>
      <c r="M24" s="59">
        <f>IF(OR(L23="",L24=""),0,IF(VALUE(L23)&gt;=VALUE(L24),(TIME(TRUNC(L24/100),MOD(L24,100),0))+1-(TIME(TRUNC(L23/100),MOD(L23,100),0)),(TIME(TRUNC(L24/100),MOD(L24,100),0))-(TIME(TRUNC(L23/100),MOD(L23,100),0))))</f>
        <v>0</v>
      </c>
      <c r="N24" s="39"/>
      <c r="O24" s="59">
        <f>IF(OR(N23="",N24=""),0,IF(VALUE(N23)&gt;=VALUE(N24),(TIME(TRUNC(N24/100),MOD(N24,100),0))+1-(TIME(TRUNC(N23/100),MOD(N23,100),0)),(TIME(TRUNC(N24/100),MOD(N24,100),0))-(TIME(TRUNC(N23/100),MOD(N23,100),0))))</f>
        <v>0</v>
      </c>
      <c r="P24" s="11" t="s">
        <v>16</v>
      </c>
    </row>
    <row r="25" spans="1:17" ht="21" hidden="1" customHeight="1" thickBot="1" x14ac:dyDescent="0.25">
      <c r="A25" s="8" t="s">
        <v>12</v>
      </c>
      <c r="B25" s="25"/>
      <c r="C25" s="9"/>
      <c r="D25" s="25"/>
      <c r="E25" s="9"/>
      <c r="F25" s="25"/>
      <c r="G25" s="9"/>
      <c r="H25" s="25"/>
      <c r="I25" s="9"/>
      <c r="J25" s="25"/>
      <c r="K25" s="9"/>
      <c r="L25" s="25"/>
      <c r="M25" s="9"/>
      <c r="N25" s="25"/>
      <c r="O25" s="10"/>
      <c r="P25" s="13"/>
    </row>
    <row r="26" spans="1:17" ht="30" customHeight="1" thickBot="1" x14ac:dyDescent="0.25">
      <c r="A26" s="14" t="s">
        <v>13</v>
      </c>
      <c r="B26" s="59">
        <f>$C$24</f>
        <v>0</v>
      </c>
      <c r="C26" s="63" t="s">
        <v>20</v>
      </c>
      <c r="D26" s="59">
        <f>$E$24</f>
        <v>0.37500000000000006</v>
      </c>
      <c r="E26" s="63"/>
      <c r="F26" s="59">
        <f>$G$24</f>
        <v>0.27083333333333331</v>
      </c>
      <c r="G26" s="63"/>
      <c r="H26" s="59">
        <f>$I$24</f>
        <v>0.51041666666666674</v>
      </c>
      <c r="I26" s="63"/>
      <c r="J26" s="59">
        <f>$K$24</f>
        <v>0.39583333333333337</v>
      </c>
      <c r="K26" s="63"/>
      <c r="L26" s="59">
        <f>$M$24</f>
        <v>0</v>
      </c>
      <c r="M26" s="63" t="s">
        <v>20</v>
      </c>
      <c r="N26" s="59">
        <f>$O$24</f>
        <v>0</v>
      </c>
      <c r="O26" s="64" t="s">
        <v>20</v>
      </c>
      <c r="P26" s="60">
        <f>SUM(B26:O26)</f>
        <v>1.5520833333333335</v>
      </c>
      <c r="Q26" s="61">
        <f>SUM(P14:P26)</f>
        <v>2.8958333333333335</v>
      </c>
    </row>
  </sheetData>
  <mergeCells count="25">
    <mergeCell ref="N22:O22"/>
    <mergeCell ref="L17:M17"/>
    <mergeCell ref="L18:M18"/>
    <mergeCell ref="L21:M21"/>
    <mergeCell ref="N21:O21"/>
    <mergeCell ref="B22:C22"/>
    <mergeCell ref="D22:E22"/>
    <mergeCell ref="F22:G22"/>
    <mergeCell ref="H22:I22"/>
    <mergeCell ref="J22:K22"/>
    <mergeCell ref="L22:M22"/>
    <mergeCell ref="P9:P10"/>
    <mergeCell ref="B10:C10"/>
    <mergeCell ref="D10:E10"/>
    <mergeCell ref="F10:G10"/>
    <mergeCell ref="H10:I10"/>
    <mergeCell ref="J10:K10"/>
    <mergeCell ref="L10:M10"/>
    <mergeCell ref="N10:O10"/>
    <mergeCell ref="L3:M3"/>
    <mergeCell ref="L4:M4"/>
    <mergeCell ref="L7:O7"/>
    <mergeCell ref="A8:F8"/>
    <mergeCell ref="L9:M9"/>
    <mergeCell ref="N9:O9"/>
  </mergeCells>
  <conditionalFormatting sqref="P14 P26">
    <cfRule type="cellIs" dxfId="10" priority="1" stopIfTrue="1" operator="greaterThan">
      <formula>45</formula>
    </cfRule>
  </conditionalFormatting>
  <conditionalFormatting sqref="Q26">
    <cfRule type="cellIs" dxfId="9" priority="2" stopIfTrue="1" operator="greaterThan">
      <formula>74</formula>
    </cfRule>
  </conditionalFormatting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278FE-2C5A-4FD7-A2F8-BD3ED99ABAD3}">
  <dimension ref="A1:Q26"/>
  <sheetViews>
    <sheetView topLeftCell="A3" workbookViewId="0">
      <selection activeCell="P26" sqref="P26"/>
    </sheetView>
  </sheetViews>
  <sheetFormatPr defaultRowHeight="12.75" x14ac:dyDescent="0.2"/>
  <cols>
    <col min="1" max="2" width="8.7109375" customWidth="1"/>
    <col min="3" max="3" width="10.570312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7" width="7.7109375" customWidth="1"/>
  </cols>
  <sheetData>
    <row r="1" spans="1:17" ht="42.75" x14ac:dyDescent="0.8">
      <c r="A1" s="1" t="s">
        <v>18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7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D3" s="15"/>
      <c r="E3" s="16"/>
      <c r="F3" s="15"/>
      <c r="G3" s="15"/>
      <c r="H3" s="15"/>
      <c r="I3" s="15"/>
      <c r="J3" s="15"/>
      <c r="K3" s="17" t="s">
        <v>0</v>
      </c>
      <c r="L3" s="44">
        <v>43395</v>
      </c>
      <c r="M3" s="44"/>
      <c r="N3" s="15"/>
      <c r="O3" s="15"/>
      <c r="P3" s="15"/>
      <c r="Q3" s="15"/>
    </row>
    <row r="4" spans="1:17" x14ac:dyDescent="0.2">
      <c r="C4" s="15"/>
      <c r="D4" s="15"/>
      <c r="E4" s="16"/>
      <c r="F4" s="15"/>
      <c r="G4" s="15"/>
      <c r="H4" s="15"/>
      <c r="I4" s="15"/>
      <c r="J4" s="15"/>
      <c r="K4" s="17" t="s">
        <v>1</v>
      </c>
      <c r="L4" s="45">
        <f>IF($L$3=0,"",$L$3+13)</f>
        <v>43408</v>
      </c>
      <c r="M4" s="45"/>
      <c r="N4" s="15"/>
      <c r="O4" s="15"/>
      <c r="P4" s="15"/>
      <c r="Q4" s="15"/>
    </row>
    <row r="5" spans="1:17" x14ac:dyDescent="0.2">
      <c r="C5" s="15"/>
      <c r="D5" s="15"/>
      <c r="E5" s="16"/>
      <c r="F5" s="15"/>
      <c r="G5" s="15"/>
      <c r="H5" s="18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 x14ac:dyDescent="0.25">
      <c r="C6" s="15"/>
      <c r="D6" s="15"/>
      <c r="E6" s="15"/>
      <c r="F6" s="15"/>
      <c r="G6" s="15"/>
      <c r="H6" s="15"/>
      <c r="I6" s="15"/>
      <c r="J6" s="15"/>
      <c r="K6" s="17"/>
      <c r="L6" s="15"/>
      <c r="M6" s="15"/>
      <c r="N6" s="15"/>
      <c r="O6" s="15"/>
      <c r="P6" s="15"/>
      <c r="Q6" s="15"/>
    </row>
    <row r="7" spans="1:17" ht="19.5" thickBot="1" x14ac:dyDescent="0.35">
      <c r="A7" s="4" t="s">
        <v>15</v>
      </c>
      <c r="B7" s="4"/>
      <c r="C7" s="19"/>
      <c r="D7" s="19"/>
      <c r="F7" s="28"/>
      <c r="H7" s="15"/>
      <c r="I7" s="15"/>
      <c r="J7" s="15"/>
      <c r="K7" s="17" t="s">
        <v>17</v>
      </c>
      <c r="L7" s="48"/>
      <c r="M7" s="49"/>
      <c r="N7" s="49"/>
      <c r="O7" s="50"/>
      <c r="P7" s="15"/>
      <c r="Q7" s="15"/>
    </row>
    <row r="8" spans="1:17" ht="19.5" thickBot="1" x14ac:dyDescent="0.35">
      <c r="A8" s="65" t="s">
        <v>19</v>
      </c>
      <c r="B8" s="58"/>
      <c r="C8" s="58"/>
      <c r="D8" s="58"/>
      <c r="E8" s="58"/>
      <c r="F8" s="58"/>
      <c r="G8" s="22"/>
      <c r="H8" s="22"/>
      <c r="I8" s="22"/>
      <c r="J8" s="22"/>
      <c r="K8" s="22"/>
      <c r="L8" s="22"/>
      <c r="M8" s="22"/>
      <c r="N8" s="22"/>
      <c r="O8" s="22"/>
      <c r="P8" s="15"/>
      <c r="Q8" s="15"/>
    </row>
    <row r="9" spans="1:17" ht="21" customHeight="1" x14ac:dyDescent="0.2">
      <c r="A9" s="29" t="s">
        <v>14</v>
      </c>
      <c r="B9" s="37" t="s">
        <v>3</v>
      </c>
      <c r="C9" s="38"/>
      <c r="D9" s="37" t="s">
        <v>4</v>
      </c>
      <c r="E9" s="38"/>
      <c r="F9" s="37" t="s">
        <v>5</v>
      </c>
      <c r="G9" s="38"/>
      <c r="H9" s="37" t="s">
        <v>6</v>
      </c>
      <c r="I9" s="38"/>
      <c r="J9" s="37" t="s">
        <v>7</v>
      </c>
      <c r="K9" s="38"/>
      <c r="L9" s="46" t="s">
        <v>8</v>
      </c>
      <c r="M9" s="47"/>
      <c r="N9" s="51" t="s">
        <v>2</v>
      </c>
      <c r="O9" s="55"/>
      <c r="P9" s="53"/>
    </row>
    <row r="10" spans="1:17" ht="21" customHeight="1" thickBot="1" x14ac:dyDescent="0.35">
      <c r="A10" s="30">
        <f>WEEKNUM(L3,2)</f>
        <v>43</v>
      </c>
      <c r="B10" s="41">
        <f>IF($L$3=0,"",$L$3)</f>
        <v>43395</v>
      </c>
      <c r="C10" s="43"/>
      <c r="D10" s="41">
        <f>IF($L$3=0,"",$L$3+1)</f>
        <v>43396</v>
      </c>
      <c r="E10" s="43"/>
      <c r="F10" s="41">
        <f>IF($L$3=0,"",$L$3+2)</f>
        <v>43397</v>
      </c>
      <c r="G10" s="43"/>
      <c r="H10" s="41">
        <f>IF($L$3=0,"",$L$3+3)</f>
        <v>43398</v>
      </c>
      <c r="I10" s="43"/>
      <c r="J10" s="41">
        <f>IF($L$3=0,"",$L$3+4)</f>
        <v>43399</v>
      </c>
      <c r="K10" s="43"/>
      <c r="L10" s="41">
        <f>IF($L$3=0,"",$L$3+5)</f>
        <v>43400</v>
      </c>
      <c r="M10" s="43"/>
      <c r="N10" s="41">
        <f>IF($L$3=0,"",$L$3+6)</f>
        <v>43401</v>
      </c>
      <c r="O10" s="43"/>
      <c r="P10" s="54"/>
    </row>
    <row r="11" spans="1:17" ht="30" customHeight="1" thickBot="1" x14ac:dyDescent="0.25">
      <c r="A11" s="5" t="s">
        <v>9</v>
      </c>
      <c r="B11" s="39"/>
      <c r="C11" s="6" t="s">
        <v>10</v>
      </c>
      <c r="D11" s="39">
        <v>800</v>
      </c>
      <c r="E11" s="6" t="s">
        <v>10</v>
      </c>
      <c r="F11" s="39">
        <v>800</v>
      </c>
      <c r="G11" s="6" t="s">
        <v>10</v>
      </c>
      <c r="H11" s="39">
        <v>800</v>
      </c>
      <c r="I11" s="6" t="s">
        <v>10</v>
      </c>
      <c r="J11" s="39">
        <v>730</v>
      </c>
      <c r="K11" s="6" t="s">
        <v>10</v>
      </c>
      <c r="L11" s="39"/>
      <c r="M11" s="6" t="s">
        <v>10</v>
      </c>
      <c r="N11" s="39"/>
      <c r="O11" s="6" t="s">
        <v>10</v>
      </c>
      <c r="P11" s="35"/>
    </row>
    <row r="12" spans="1:17" ht="30.75" customHeight="1" x14ac:dyDescent="0.2">
      <c r="A12" s="7" t="s">
        <v>11</v>
      </c>
      <c r="B12" s="39"/>
      <c r="C12" s="59">
        <f>IF(OR(B11="",B12=""),0,IF(VALUE(B11)&gt;=VALUE(B12),(TIME(TRUNC(B12/100),MOD(B12,100),0))+1-(TIME(TRUNC(B11/100),MOD(B11,100),0)),(TIME(TRUNC(B12/100),MOD(B12,100),0))-(TIME(TRUNC(B11/100),MOD(B11,100),0))))</f>
        <v>0</v>
      </c>
      <c r="D12" s="39">
        <v>1700</v>
      </c>
      <c r="E12" s="59">
        <f>IF(OR(D11="",D12=""),0,IF(VALUE(D11)&gt;=VALUE(D12),(TIME(TRUNC(D12/100),MOD(D12,100),0))+1-(TIME(TRUNC(D11/100),MOD(D11,100),0)),(TIME(TRUNC(D12/100),MOD(D12,100),0))-(TIME(TRUNC(D11/100),MOD(D11,100),0))))</f>
        <v>0.37500000000000006</v>
      </c>
      <c r="F12" s="39">
        <v>1430</v>
      </c>
      <c r="G12" s="59">
        <f>IF(OR(F11="",F12=""),0,IF(VALUE(F11)&gt;=VALUE(F12),(TIME(TRUNC(F12/100),MOD(F12,100),0))+1-(TIME(TRUNC(F11/100),MOD(F11,100),0)),(TIME(TRUNC(F12/100),MOD(F12,100),0))-(TIME(TRUNC(F11/100),MOD(F11,100),0))))</f>
        <v>0.27083333333333331</v>
      </c>
      <c r="H12" s="39">
        <v>2015</v>
      </c>
      <c r="I12" s="59">
        <f>IF(OR(H11="",H12=""),0,IF(VALUE(H11)&gt;=VALUE(H12),(TIME(TRUNC(H12/100),MOD(H12,100),0))+1-(TIME(TRUNC(H11/100),MOD(H11,100),0)),(TIME(TRUNC(H12/100),MOD(H12,100),0))-(TIME(TRUNC(H11/100),MOD(H11,100),0))))</f>
        <v>0.51041666666666674</v>
      </c>
      <c r="J12" s="39">
        <v>1700</v>
      </c>
      <c r="K12" s="59">
        <f>IF(OR(J11="",J12=""),0,IF(VALUE(J11)&gt;=VALUE(J12),(TIME(TRUNC(J12/100),MOD(J12,100),0))+1-(TIME(TRUNC(J11/100),MOD(J11,100),0)),(TIME(TRUNC(J12/100),MOD(J12,100),0))-(TIME(TRUNC(J11/100),MOD(J11,100),0))))</f>
        <v>0.39583333333333337</v>
      </c>
      <c r="L12" s="39"/>
      <c r="M12" s="59">
        <f>IF(OR(L11="",L12=""),0,IF(VALUE(L11)&gt;=VALUE(L12),(TIME(TRUNC(L12/100),MOD(L12,100),0))+1-(TIME(TRUNC(L11/100),MOD(L11,100),0)),(TIME(TRUNC(L12/100),MOD(L12,100),0))-(TIME(TRUNC(L11/100),MOD(L11,100),0))))</f>
        <v>0</v>
      </c>
      <c r="N12" s="39"/>
      <c r="O12" s="59">
        <f>IF(OR(N11="",N12=""),0,IF(VALUE(N11)&gt;=VALUE(N12),(TIME(TRUNC(N12/100),MOD(N12,100),0))+1-(TIME(TRUNC(N11/100),MOD(N11,100),0)),(TIME(TRUNC(N12/100),MOD(N12,100),0))-(TIME(TRUNC(N11/100),MOD(N11,100),0))))</f>
        <v>0</v>
      </c>
      <c r="P12" s="11" t="s">
        <v>16</v>
      </c>
    </row>
    <row r="13" spans="1:17" ht="0.75" customHeight="1" thickBot="1" x14ac:dyDescent="0.25">
      <c r="A13" s="23" t="s">
        <v>12</v>
      </c>
      <c r="B13" s="57"/>
      <c r="C13" s="40"/>
      <c r="D13" s="36"/>
      <c r="E13" s="9"/>
      <c r="F13" s="25"/>
      <c r="G13" s="9"/>
      <c r="H13" s="25"/>
      <c r="I13" s="9"/>
      <c r="J13" s="25"/>
      <c r="K13" s="9"/>
      <c r="L13" s="25"/>
      <c r="M13" s="9"/>
      <c r="N13" s="25"/>
      <c r="O13" s="10"/>
      <c r="P13" s="13"/>
    </row>
    <row r="14" spans="1:17" ht="30" customHeight="1" thickBot="1" x14ac:dyDescent="0.25">
      <c r="A14" s="14" t="s">
        <v>13</v>
      </c>
      <c r="B14" s="59">
        <f t="shared" ref="B14" si="0">$C$12</f>
        <v>0</v>
      </c>
      <c r="C14" s="68" t="s">
        <v>20</v>
      </c>
      <c r="D14" s="59">
        <f>$E$12</f>
        <v>0.37500000000000006</v>
      </c>
      <c r="E14" s="63"/>
      <c r="F14" s="59">
        <f>$G$12</f>
        <v>0.27083333333333331</v>
      </c>
      <c r="G14" s="63"/>
      <c r="H14" s="59">
        <f>$I$12</f>
        <v>0.51041666666666674</v>
      </c>
      <c r="I14" s="63"/>
      <c r="J14" s="59">
        <f>$K$12</f>
        <v>0.39583333333333337</v>
      </c>
      <c r="K14" s="63"/>
      <c r="L14" s="59">
        <f>$M$12</f>
        <v>0</v>
      </c>
      <c r="M14" s="63" t="s">
        <v>20</v>
      </c>
      <c r="N14" s="59">
        <f>$O$12</f>
        <v>0</v>
      </c>
      <c r="O14" s="64" t="s">
        <v>20</v>
      </c>
      <c r="P14" s="60">
        <f>SUM(B14:O14)</f>
        <v>1.5520833333333335</v>
      </c>
    </row>
    <row r="15" spans="1:17" x14ac:dyDescent="0.2">
      <c r="B15" s="24"/>
    </row>
    <row r="17" spans="1:17" x14ac:dyDescent="0.2">
      <c r="J17" s="15"/>
      <c r="K17" s="17"/>
      <c r="L17" s="45"/>
      <c r="M17" s="45"/>
    </row>
    <row r="18" spans="1:17" x14ac:dyDescent="0.2">
      <c r="A18" s="20"/>
      <c r="B18" s="20"/>
      <c r="C18" s="20"/>
      <c r="D18" s="20"/>
      <c r="E18" s="20"/>
      <c r="F18" s="20"/>
      <c r="G18" s="20"/>
      <c r="J18" s="15"/>
      <c r="K18" s="17"/>
      <c r="L18" s="45"/>
      <c r="M18" s="45"/>
    </row>
    <row r="19" spans="1:17" x14ac:dyDescent="0.2">
      <c r="A19" s="21"/>
      <c r="B19" s="21"/>
      <c r="C19" s="21"/>
      <c r="D19" s="21"/>
      <c r="E19" s="21"/>
      <c r="F19" s="21"/>
      <c r="G19" s="21"/>
    </row>
    <row r="20" spans="1:17" ht="13.5" thickBot="1" x14ac:dyDescent="0.25"/>
    <row r="21" spans="1:17" ht="21" customHeight="1" x14ac:dyDescent="0.2">
      <c r="A21" s="29" t="s">
        <v>14</v>
      </c>
      <c r="B21" s="37" t="s">
        <v>3</v>
      </c>
      <c r="C21" s="38"/>
      <c r="D21" s="37" t="s">
        <v>4</v>
      </c>
      <c r="E21" s="38"/>
      <c r="F21" s="37" t="s">
        <v>5</v>
      </c>
      <c r="G21" s="38"/>
      <c r="H21" s="37" t="s">
        <v>6</v>
      </c>
      <c r="I21" s="38"/>
      <c r="J21" s="37" t="s">
        <v>7</v>
      </c>
      <c r="K21" s="38"/>
      <c r="L21" s="46" t="s">
        <v>8</v>
      </c>
      <c r="M21" s="47"/>
      <c r="N21" s="51" t="s">
        <v>2</v>
      </c>
      <c r="O21" s="52"/>
      <c r="P21" s="32"/>
    </row>
    <row r="22" spans="1:17" ht="21" customHeight="1" thickBot="1" x14ac:dyDescent="0.35">
      <c r="A22" s="30">
        <f>WEEKNUM(B22,2)</f>
        <v>44</v>
      </c>
      <c r="B22" s="41">
        <f>IF($L$3=0,"",$L$3+7)</f>
        <v>43402</v>
      </c>
      <c r="C22" s="43"/>
      <c r="D22" s="41">
        <f>IF($L$3=0,"",$L$3+8)</f>
        <v>43403</v>
      </c>
      <c r="E22" s="43"/>
      <c r="F22" s="41">
        <f>IF($L$3=0,"",$L$3+9)</f>
        <v>43404</v>
      </c>
      <c r="G22" s="43"/>
      <c r="H22" s="41">
        <f>IF($L$3=0,"",$L$3+10)</f>
        <v>43405</v>
      </c>
      <c r="I22" s="43"/>
      <c r="J22" s="41">
        <f>IF($L$3=0,"",$L$3+11)</f>
        <v>43406</v>
      </c>
      <c r="K22" s="43"/>
      <c r="L22" s="41">
        <f>IF($L$3=0,"",$L$3+12)</f>
        <v>43407</v>
      </c>
      <c r="M22" s="43"/>
      <c r="N22" s="41">
        <f>IF($L$3=0,"",$L$3+13)</f>
        <v>43408</v>
      </c>
      <c r="O22" s="42"/>
      <c r="P22" s="33"/>
    </row>
    <row r="23" spans="1:17" ht="30.75" customHeight="1" thickBot="1" x14ac:dyDescent="0.25">
      <c r="A23" s="7" t="s">
        <v>9</v>
      </c>
      <c r="B23" s="39"/>
      <c r="C23" s="6" t="s">
        <v>10</v>
      </c>
      <c r="D23" s="39">
        <v>800</v>
      </c>
      <c r="E23" s="6" t="s">
        <v>10</v>
      </c>
      <c r="F23" s="39">
        <v>800</v>
      </c>
      <c r="G23" s="6" t="s">
        <v>10</v>
      </c>
      <c r="H23" s="39">
        <v>800</v>
      </c>
      <c r="I23" s="6" t="s">
        <v>10</v>
      </c>
      <c r="J23" s="39">
        <v>730</v>
      </c>
      <c r="K23" s="6" t="s">
        <v>10</v>
      </c>
      <c r="L23" s="39"/>
      <c r="M23" s="6" t="s">
        <v>10</v>
      </c>
      <c r="N23" s="39"/>
      <c r="O23" s="31" t="s">
        <v>10</v>
      </c>
      <c r="P23" s="34"/>
    </row>
    <row r="24" spans="1:17" ht="30" customHeight="1" thickBot="1" x14ac:dyDescent="0.25">
      <c r="A24" s="12" t="s">
        <v>11</v>
      </c>
      <c r="B24" s="39"/>
      <c r="C24" s="59">
        <f>IF(OR(B23="",B24=""),0,IF(VALUE(B23)&gt;=VALUE(B24),(TIME(TRUNC(B24/100),MOD(B24,100),0))+1-(TIME(TRUNC(B23/100),MOD(B23,100),0)),(TIME(TRUNC(B24/100),MOD(B24,100),0))-(TIME(TRUNC(B23/100),MOD(B23,100),0))))</f>
        <v>0</v>
      </c>
      <c r="D24" s="39">
        <v>1700</v>
      </c>
      <c r="E24" s="59">
        <f>IF(OR(D23="",D24=""),0,IF(VALUE(D23)&gt;=VALUE(D24),(TIME(TRUNC(D24/100),MOD(D24,100),0))+1-(TIME(TRUNC(D23/100),MOD(D23,100),0)),(TIME(TRUNC(D24/100),MOD(D24,100),0))-(TIME(TRUNC(D23/100),MOD(D23,100),0))))</f>
        <v>0.37500000000000006</v>
      </c>
      <c r="F24" s="39">
        <v>1430</v>
      </c>
      <c r="G24" s="59">
        <f>IF(OR(F23="",F24=""),0,IF(VALUE(F23)&gt;=VALUE(F24),(TIME(TRUNC(F24/100),MOD(F24,100),0))+1-(TIME(TRUNC(F23/100),MOD(F23,100),0)),(TIME(TRUNC(F24/100),MOD(F24,100),0))-(TIME(TRUNC(F23/100),MOD(F23,100),0))))</f>
        <v>0.27083333333333331</v>
      </c>
      <c r="H24" s="39">
        <v>2015</v>
      </c>
      <c r="I24" s="59">
        <f>IF(OR(H23="",H24=""),0,IF(VALUE(H23)&gt;=VALUE(H24),(TIME(TRUNC(H24/100),MOD(H24,100),0))+1-(TIME(TRUNC(H23/100),MOD(H23,100),0)),(TIME(TRUNC(H24/100),MOD(H24,100),0))-(TIME(TRUNC(H23/100),MOD(H23,100),0))))</f>
        <v>0.51041666666666674</v>
      </c>
      <c r="J24" s="39">
        <v>1700</v>
      </c>
      <c r="K24" s="59">
        <f>IF(OR(J23="",J24=""),0,IF(VALUE(J23)&gt;=VALUE(J24),(TIME(TRUNC(J24/100),MOD(J24,100),0))+1-(TIME(TRUNC(J23/100),MOD(J23,100),0)),(TIME(TRUNC(J24/100),MOD(J24,100),0))-(TIME(TRUNC(J23/100),MOD(J23,100),0))))</f>
        <v>0.39583333333333337</v>
      </c>
      <c r="L24" s="39"/>
      <c r="M24" s="59">
        <f>IF(OR(L23="",L24=""),0,IF(VALUE(L23)&gt;=VALUE(L24),(TIME(TRUNC(L24/100),MOD(L24,100),0))+1-(TIME(TRUNC(L23/100),MOD(L23,100),0)),(TIME(TRUNC(L24/100),MOD(L24,100),0))-(TIME(TRUNC(L23/100),MOD(L23,100),0))))</f>
        <v>0</v>
      </c>
      <c r="N24" s="39"/>
      <c r="O24" s="59">
        <f>IF(OR(N23="",N24=""),0,IF(VALUE(N23)&gt;=VALUE(N24),(TIME(TRUNC(N24/100),MOD(N24,100),0))+1-(TIME(TRUNC(N23/100),MOD(N23,100),0)),(TIME(TRUNC(N24/100),MOD(N24,100),0))-(TIME(TRUNC(N23/100),MOD(N23,100),0))))</f>
        <v>0</v>
      </c>
      <c r="P24" s="11" t="s">
        <v>16</v>
      </c>
    </row>
    <row r="25" spans="1:17" ht="21" hidden="1" customHeight="1" thickBot="1" x14ac:dyDescent="0.25">
      <c r="A25" s="8" t="s">
        <v>12</v>
      </c>
      <c r="B25" s="25"/>
      <c r="C25" s="9"/>
      <c r="D25" s="25"/>
      <c r="E25" s="9"/>
      <c r="F25" s="25"/>
      <c r="G25" s="9"/>
      <c r="H25" s="25"/>
      <c r="I25" s="9"/>
      <c r="J25" s="25"/>
      <c r="K25" s="9"/>
      <c r="L25" s="25"/>
      <c r="M25" s="9"/>
      <c r="N25" s="25"/>
      <c r="O25" s="10"/>
      <c r="P25" s="13"/>
    </row>
    <row r="26" spans="1:17" ht="30" customHeight="1" thickBot="1" x14ac:dyDescent="0.25">
      <c r="A26" s="14" t="s">
        <v>13</v>
      </c>
      <c r="B26" s="59">
        <f>$C$24</f>
        <v>0</v>
      </c>
      <c r="C26" s="63" t="s">
        <v>20</v>
      </c>
      <c r="D26" s="59">
        <f>$E$24</f>
        <v>0.37500000000000006</v>
      </c>
      <c r="E26" s="63"/>
      <c r="F26" s="59">
        <f>$G$24</f>
        <v>0.27083333333333331</v>
      </c>
      <c r="G26" s="63"/>
      <c r="H26" s="59">
        <f>$I$24</f>
        <v>0.51041666666666674</v>
      </c>
      <c r="I26" s="63"/>
      <c r="J26" s="59">
        <f>$K$24</f>
        <v>0.39583333333333337</v>
      </c>
      <c r="K26" s="63"/>
      <c r="L26" s="59">
        <f>$M$24</f>
        <v>0</v>
      </c>
      <c r="M26" s="63" t="s">
        <v>20</v>
      </c>
      <c r="N26" s="59">
        <f>$O$24</f>
        <v>0</v>
      </c>
      <c r="O26" s="64" t="s">
        <v>20</v>
      </c>
      <c r="P26" s="60">
        <f>SUM(B26:O26)</f>
        <v>1.5520833333333335</v>
      </c>
      <c r="Q26" s="61">
        <f>SUM(P14:P26)</f>
        <v>3.104166666666667</v>
      </c>
    </row>
  </sheetData>
  <mergeCells count="25">
    <mergeCell ref="N22:O22"/>
    <mergeCell ref="L17:M17"/>
    <mergeCell ref="L18:M18"/>
    <mergeCell ref="L21:M21"/>
    <mergeCell ref="N21:O21"/>
    <mergeCell ref="B22:C22"/>
    <mergeCell ref="D22:E22"/>
    <mergeCell ref="F22:G22"/>
    <mergeCell ref="H22:I22"/>
    <mergeCell ref="J22:K22"/>
    <mergeCell ref="L22:M22"/>
    <mergeCell ref="P9:P10"/>
    <mergeCell ref="B10:C10"/>
    <mergeCell ref="D10:E10"/>
    <mergeCell ref="F10:G10"/>
    <mergeCell ref="H10:I10"/>
    <mergeCell ref="J10:K10"/>
    <mergeCell ref="L10:M10"/>
    <mergeCell ref="N10:O10"/>
    <mergeCell ref="L3:M3"/>
    <mergeCell ref="L4:M4"/>
    <mergeCell ref="L7:O7"/>
    <mergeCell ref="A8:F8"/>
    <mergeCell ref="L9:M9"/>
    <mergeCell ref="N9:O9"/>
  </mergeCells>
  <conditionalFormatting sqref="P14 P26">
    <cfRule type="cellIs" dxfId="6" priority="1" stopIfTrue="1" operator="greaterThan">
      <formula>45</formula>
    </cfRule>
  </conditionalFormatting>
  <conditionalFormatting sqref="Q26">
    <cfRule type="cellIs" dxfId="5" priority="2" stopIfTrue="1" operator="greaterThan">
      <formula>74</formula>
    </cfRule>
  </conditionalFormatting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5FF2C-320D-4944-B604-2AF2FD0C138C}">
  <dimension ref="A1:Q26"/>
  <sheetViews>
    <sheetView topLeftCell="A3" workbookViewId="0">
      <selection activeCell="P26" sqref="P26"/>
    </sheetView>
  </sheetViews>
  <sheetFormatPr defaultRowHeight="12.75" x14ac:dyDescent="0.2"/>
  <cols>
    <col min="1" max="2" width="8.7109375" customWidth="1"/>
    <col min="3" max="3" width="10.570312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7" width="7.7109375" customWidth="1"/>
  </cols>
  <sheetData>
    <row r="1" spans="1:17" ht="42.75" x14ac:dyDescent="0.8">
      <c r="A1" s="1" t="s">
        <v>18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7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D3" s="15"/>
      <c r="E3" s="16"/>
      <c r="F3" s="15"/>
      <c r="G3" s="15"/>
      <c r="H3" s="15"/>
      <c r="I3" s="15"/>
      <c r="J3" s="15"/>
      <c r="K3" s="17" t="s">
        <v>0</v>
      </c>
      <c r="L3" s="44">
        <v>43409</v>
      </c>
      <c r="M3" s="44"/>
      <c r="N3" s="15"/>
      <c r="O3" s="15"/>
      <c r="P3" s="15"/>
      <c r="Q3" s="15"/>
    </row>
    <row r="4" spans="1:17" x14ac:dyDescent="0.2">
      <c r="C4" s="15"/>
      <c r="D4" s="15"/>
      <c r="E4" s="16"/>
      <c r="F4" s="15"/>
      <c r="G4" s="15"/>
      <c r="H4" s="15"/>
      <c r="I4" s="15"/>
      <c r="J4" s="15"/>
      <c r="K4" s="17" t="s">
        <v>1</v>
      </c>
      <c r="L4" s="45">
        <f>IF($L$3=0,"",$L$3+13)</f>
        <v>43422</v>
      </c>
      <c r="M4" s="45"/>
      <c r="N4" s="15"/>
      <c r="O4" s="15"/>
      <c r="P4" s="15"/>
      <c r="Q4" s="15"/>
    </row>
    <row r="5" spans="1:17" x14ac:dyDescent="0.2">
      <c r="C5" s="15"/>
      <c r="D5" s="15"/>
      <c r="E5" s="16"/>
      <c r="F5" s="15"/>
      <c r="G5" s="15"/>
      <c r="H5" s="18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 x14ac:dyDescent="0.25">
      <c r="C6" s="15"/>
      <c r="D6" s="15"/>
      <c r="E6" s="15"/>
      <c r="F6" s="15"/>
      <c r="G6" s="15"/>
      <c r="H6" s="15"/>
      <c r="I6" s="15"/>
      <c r="J6" s="15"/>
      <c r="K6" s="17"/>
      <c r="L6" s="15"/>
      <c r="M6" s="15"/>
      <c r="N6" s="15"/>
      <c r="O6" s="15"/>
      <c r="P6" s="15"/>
      <c r="Q6" s="15"/>
    </row>
    <row r="7" spans="1:17" ht="19.5" thickBot="1" x14ac:dyDescent="0.35">
      <c r="A7" s="4" t="s">
        <v>15</v>
      </c>
      <c r="B7" s="4"/>
      <c r="C7" s="19"/>
      <c r="D7" s="19"/>
      <c r="F7" s="28"/>
      <c r="H7" s="15"/>
      <c r="I7" s="15"/>
      <c r="J7" s="15"/>
      <c r="K7" s="17" t="s">
        <v>17</v>
      </c>
      <c r="L7" s="48"/>
      <c r="M7" s="49"/>
      <c r="N7" s="49"/>
      <c r="O7" s="50"/>
      <c r="P7" s="15"/>
      <c r="Q7" s="15"/>
    </row>
    <row r="8" spans="1:17" ht="19.5" thickBot="1" x14ac:dyDescent="0.35">
      <c r="A8" s="65" t="s">
        <v>19</v>
      </c>
      <c r="B8" s="58"/>
      <c r="C8" s="58"/>
      <c r="D8" s="58"/>
      <c r="E8" s="58"/>
      <c r="F8" s="58"/>
      <c r="G8" s="22"/>
      <c r="H8" s="22"/>
      <c r="I8" s="22"/>
      <c r="J8" s="22"/>
      <c r="K8" s="22"/>
      <c r="L8" s="22"/>
      <c r="M8" s="22"/>
      <c r="N8" s="22"/>
      <c r="O8" s="22"/>
      <c r="P8" s="15"/>
      <c r="Q8" s="15"/>
    </row>
    <row r="9" spans="1:17" ht="21" customHeight="1" x14ac:dyDescent="0.2">
      <c r="A9" s="29" t="s">
        <v>14</v>
      </c>
      <c r="B9" s="37" t="s">
        <v>3</v>
      </c>
      <c r="C9" s="38"/>
      <c r="D9" s="37" t="s">
        <v>4</v>
      </c>
      <c r="E9" s="38"/>
      <c r="F9" s="37" t="s">
        <v>5</v>
      </c>
      <c r="G9" s="38"/>
      <c r="H9" s="37" t="s">
        <v>6</v>
      </c>
      <c r="I9" s="38"/>
      <c r="J9" s="37" t="s">
        <v>7</v>
      </c>
      <c r="K9" s="38"/>
      <c r="L9" s="46" t="s">
        <v>8</v>
      </c>
      <c r="M9" s="47"/>
      <c r="N9" s="51" t="s">
        <v>2</v>
      </c>
      <c r="O9" s="55"/>
      <c r="P9" s="53"/>
    </row>
    <row r="10" spans="1:17" ht="21" customHeight="1" thickBot="1" x14ac:dyDescent="0.35">
      <c r="A10" s="30">
        <f>WEEKNUM(L3,2)</f>
        <v>45</v>
      </c>
      <c r="B10" s="41">
        <f>IF($L$3=0,"",$L$3)</f>
        <v>43409</v>
      </c>
      <c r="C10" s="43"/>
      <c r="D10" s="41">
        <f>IF($L$3=0,"",$L$3+1)</f>
        <v>43410</v>
      </c>
      <c r="E10" s="43"/>
      <c r="F10" s="41">
        <f>IF($L$3=0,"",$L$3+2)</f>
        <v>43411</v>
      </c>
      <c r="G10" s="43"/>
      <c r="H10" s="41">
        <f>IF($L$3=0,"",$L$3+3)</f>
        <v>43412</v>
      </c>
      <c r="I10" s="43"/>
      <c r="J10" s="41">
        <f>IF($L$3=0,"",$L$3+4)</f>
        <v>43413</v>
      </c>
      <c r="K10" s="43"/>
      <c r="L10" s="41">
        <f>IF($L$3=0,"",$L$3+5)</f>
        <v>43414</v>
      </c>
      <c r="M10" s="43"/>
      <c r="N10" s="41">
        <f>IF($L$3=0,"",$L$3+6)</f>
        <v>43415</v>
      </c>
      <c r="O10" s="43"/>
      <c r="P10" s="54"/>
    </row>
    <row r="11" spans="1:17" ht="30" customHeight="1" thickBot="1" x14ac:dyDescent="0.25">
      <c r="A11" s="5" t="s">
        <v>9</v>
      </c>
      <c r="B11" s="39"/>
      <c r="C11" s="6" t="s">
        <v>10</v>
      </c>
      <c r="D11" s="39"/>
      <c r="E11" s="6" t="s">
        <v>10</v>
      </c>
      <c r="F11" s="39"/>
      <c r="G11" s="6" t="s">
        <v>10</v>
      </c>
      <c r="H11" s="39"/>
      <c r="I11" s="6" t="s">
        <v>10</v>
      </c>
      <c r="J11" s="39"/>
      <c r="K11" s="6" t="s">
        <v>10</v>
      </c>
      <c r="L11" s="39"/>
      <c r="M11" s="6" t="s">
        <v>10</v>
      </c>
      <c r="N11" s="39"/>
      <c r="O11" s="6" t="s">
        <v>10</v>
      </c>
      <c r="P11" s="35"/>
    </row>
    <row r="12" spans="1:17" ht="30.75" customHeight="1" x14ac:dyDescent="0.2">
      <c r="A12" s="7" t="s">
        <v>11</v>
      </c>
      <c r="B12" s="39"/>
      <c r="C12" s="59">
        <f>IF(OR(B11="",B12=""),0,IF(VALUE(B11)&gt;=VALUE(B12),(TIME(TRUNC(B12/100),MOD(B12,100),0))+1-(TIME(TRUNC(B11/100),MOD(B11,100),0)),(TIME(TRUNC(B12/100),MOD(B12,100),0))-(TIME(TRUNC(B11/100),MOD(B11,100),0))))</f>
        <v>0</v>
      </c>
      <c r="D12" s="39"/>
      <c r="E12" s="59">
        <f>IF(OR(D11="",D12=""),0,IF(VALUE(D11)&gt;=VALUE(D12),(TIME(TRUNC(D12/100),MOD(D12,100),0))+1-(TIME(TRUNC(D11/100),MOD(D11,100),0)),(TIME(TRUNC(D12/100),MOD(D12,100),0))-(TIME(TRUNC(D11/100),MOD(D11,100),0))))</f>
        <v>0</v>
      </c>
      <c r="F12" s="39"/>
      <c r="G12" s="59">
        <f>IF(OR(F11="",F12=""),0,IF(VALUE(F11)&gt;=VALUE(F12),(TIME(TRUNC(F12/100),MOD(F12,100),0))+1-(TIME(TRUNC(F11/100),MOD(F11,100),0)),(TIME(TRUNC(F12/100),MOD(F12,100),0))-(TIME(TRUNC(F11/100),MOD(F11,100),0))))</f>
        <v>0</v>
      </c>
      <c r="H12" s="39"/>
      <c r="I12" s="59">
        <f>IF(OR(H11="",H12=""),0,IF(VALUE(H11)&gt;=VALUE(H12),(TIME(TRUNC(H12/100),MOD(H12,100),0))+1-(TIME(TRUNC(H11/100),MOD(H11,100),0)),(TIME(TRUNC(H12/100),MOD(H12,100),0))-(TIME(TRUNC(H11/100),MOD(H11,100),0))))</f>
        <v>0</v>
      </c>
      <c r="J12" s="39"/>
      <c r="K12" s="59">
        <f>IF(OR(J11="",J12=""),0,IF(VALUE(J11)&gt;=VALUE(J12),(TIME(TRUNC(J12/100),MOD(J12,100),0))+1-(TIME(TRUNC(J11/100),MOD(J11,100),0)),(TIME(TRUNC(J12/100),MOD(J12,100),0))-(TIME(TRUNC(J11/100),MOD(J11,100),0))))</f>
        <v>0</v>
      </c>
      <c r="L12" s="39"/>
      <c r="M12" s="59">
        <f>IF(OR(L11="",L12=""),0,IF(VALUE(L11)&gt;=VALUE(L12),(TIME(TRUNC(L12/100),MOD(L12,100),0))+1-(TIME(TRUNC(L11/100),MOD(L11,100),0)),(TIME(TRUNC(L12/100),MOD(L12,100),0))-(TIME(TRUNC(L11/100),MOD(L11,100),0))))</f>
        <v>0</v>
      </c>
      <c r="N12" s="39"/>
      <c r="O12" s="59">
        <f>IF(OR(N11="",N12=""),0,IF(VALUE(N11)&gt;=VALUE(N12),(TIME(TRUNC(N12/100),MOD(N12,100),0))+1-(TIME(TRUNC(N11/100),MOD(N11,100),0)),(TIME(TRUNC(N12/100),MOD(N12,100),0))-(TIME(TRUNC(N11/100),MOD(N11,100),0))))</f>
        <v>0</v>
      </c>
      <c r="P12" s="11" t="s">
        <v>16</v>
      </c>
    </row>
    <row r="13" spans="1:17" ht="0.75" customHeight="1" thickBot="1" x14ac:dyDescent="0.25">
      <c r="A13" s="23" t="s">
        <v>12</v>
      </c>
      <c r="B13" s="57"/>
      <c r="C13" s="40"/>
      <c r="D13" s="36"/>
      <c r="E13" s="9"/>
      <c r="F13" s="25"/>
      <c r="G13" s="9"/>
      <c r="H13" s="25"/>
      <c r="I13" s="9"/>
      <c r="J13" s="25"/>
      <c r="K13" s="9"/>
      <c r="L13" s="25"/>
      <c r="M13" s="9"/>
      <c r="N13" s="25"/>
      <c r="O13" s="10"/>
      <c r="P13" s="13"/>
    </row>
    <row r="14" spans="1:17" ht="30" customHeight="1" thickBot="1" x14ac:dyDescent="0.25">
      <c r="A14" s="14" t="s">
        <v>13</v>
      </c>
      <c r="B14" s="59">
        <f t="shared" ref="B14" si="0">$C$12</f>
        <v>0</v>
      </c>
      <c r="C14" s="68" t="s">
        <v>24</v>
      </c>
      <c r="D14" s="59">
        <f>$E$12</f>
        <v>0</v>
      </c>
      <c r="E14" s="68" t="s">
        <v>24</v>
      </c>
      <c r="F14" s="59">
        <f>$G$12</f>
        <v>0</v>
      </c>
      <c r="G14" s="68" t="s">
        <v>24</v>
      </c>
      <c r="H14" s="59">
        <f>$I$12</f>
        <v>0</v>
      </c>
      <c r="I14" s="68" t="s">
        <v>24</v>
      </c>
      <c r="J14" s="59">
        <f>$K$12</f>
        <v>0</v>
      </c>
      <c r="K14" s="68" t="s">
        <v>24</v>
      </c>
      <c r="L14" s="59">
        <f>$M$12</f>
        <v>0</v>
      </c>
      <c r="M14" s="68" t="s">
        <v>24</v>
      </c>
      <c r="N14" s="59">
        <f>$O$12</f>
        <v>0</v>
      </c>
      <c r="O14" s="68" t="s">
        <v>24</v>
      </c>
      <c r="P14" s="60">
        <f>SUM(B14:O14)</f>
        <v>0</v>
      </c>
    </row>
    <row r="15" spans="1:17" x14ac:dyDescent="0.2">
      <c r="B15" s="24"/>
    </row>
    <row r="17" spans="1:17" x14ac:dyDescent="0.2">
      <c r="J17" s="15"/>
      <c r="K17" s="17"/>
      <c r="L17" s="45"/>
      <c r="M17" s="45"/>
    </row>
    <row r="18" spans="1:17" x14ac:dyDescent="0.2">
      <c r="A18" s="20"/>
      <c r="B18" s="20"/>
      <c r="C18" s="20"/>
      <c r="D18" s="20"/>
      <c r="E18" s="20"/>
      <c r="F18" s="20"/>
      <c r="G18" s="20"/>
      <c r="J18" s="15"/>
      <c r="K18" s="17"/>
      <c r="L18" s="45"/>
      <c r="M18" s="45"/>
    </row>
    <row r="19" spans="1:17" x14ac:dyDescent="0.2">
      <c r="A19" s="21"/>
      <c r="B19" s="21"/>
      <c r="C19" s="21"/>
      <c r="D19" s="21"/>
      <c r="E19" s="21"/>
      <c r="F19" s="21"/>
      <c r="G19" s="21"/>
    </row>
    <row r="20" spans="1:17" ht="13.5" thickBot="1" x14ac:dyDescent="0.25"/>
    <row r="21" spans="1:17" ht="21" customHeight="1" x14ac:dyDescent="0.2">
      <c r="A21" s="29" t="s">
        <v>14</v>
      </c>
      <c r="B21" s="37" t="s">
        <v>3</v>
      </c>
      <c r="C21" s="38"/>
      <c r="D21" s="37" t="s">
        <v>4</v>
      </c>
      <c r="E21" s="38"/>
      <c r="F21" s="37" t="s">
        <v>5</v>
      </c>
      <c r="G21" s="38"/>
      <c r="H21" s="37" t="s">
        <v>6</v>
      </c>
      <c r="I21" s="38"/>
      <c r="J21" s="37" t="s">
        <v>7</v>
      </c>
      <c r="K21" s="38"/>
      <c r="L21" s="46" t="s">
        <v>8</v>
      </c>
      <c r="M21" s="47"/>
      <c r="N21" s="51" t="s">
        <v>2</v>
      </c>
      <c r="O21" s="52"/>
      <c r="P21" s="32"/>
    </row>
    <row r="22" spans="1:17" ht="21" customHeight="1" thickBot="1" x14ac:dyDescent="0.35">
      <c r="A22" s="30">
        <f>WEEKNUM(B22,2)</f>
        <v>46</v>
      </c>
      <c r="B22" s="41">
        <f>IF($L$3=0,"",$L$3+7)</f>
        <v>43416</v>
      </c>
      <c r="C22" s="43"/>
      <c r="D22" s="41">
        <f>IF($L$3=0,"",$L$3+8)</f>
        <v>43417</v>
      </c>
      <c r="E22" s="43"/>
      <c r="F22" s="41">
        <f>IF($L$3=0,"",$L$3+9)</f>
        <v>43418</v>
      </c>
      <c r="G22" s="43"/>
      <c r="H22" s="41">
        <f>IF($L$3=0,"",$L$3+10)</f>
        <v>43419</v>
      </c>
      <c r="I22" s="43"/>
      <c r="J22" s="41">
        <f>IF($L$3=0,"",$L$3+11)</f>
        <v>43420</v>
      </c>
      <c r="K22" s="43"/>
      <c r="L22" s="41">
        <f>IF($L$3=0,"",$L$3+12)</f>
        <v>43421</v>
      </c>
      <c r="M22" s="43"/>
      <c r="N22" s="41">
        <f>IF($L$3=0,"",$L$3+13)</f>
        <v>43422</v>
      </c>
      <c r="O22" s="42"/>
      <c r="P22" s="33"/>
    </row>
    <row r="23" spans="1:17" ht="30.75" customHeight="1" thickBot="1" x14ac:dyDescent="0.25">
      <c r="A23" s="7" t="s">
        <v>9</v>
      </c>
      <c r="B23" s="39"/>
      <c r="C23" s="6" t="s">
        <v>10</v>
      </c>
      <c r="D23" s="39">
        <v>800</v>
      </c>
      <c r="E23" s="6" t="s">
        <v>10</v>
      </c>
      <c r="F23" s="39">
        <v>800</v>
      </c>
      <c r="G23" s="6" t="s">
        <v>10</v>
      </c>
      <c r="H23" s="39">
        <v>800</v>
      </c>
      <c r="I23" s="6" t="s">
        <v>10</v>
      </c>
      <c r="J23" s="39">
        <v>730</v>
      </c>
      <c r="K23" s="6" t="s">
        <v>10</v>
      </c>
      <c r="L23" s="39">
        <v>800</v>
      </c>
      <c r="M23" s="6" t="s">
        <v>10</v>
      </c>
      <c r="N23" s="39"/>
      <c r="O23" s="31" t="s">
        <v>10</v>
      </c>
      <c r="P23" s="34"/>
    </row>
    <row r="24" spans="1:17" ht="30" customHeight="1" thickBot="1" x14ac:dyDescent="0.25">
      <c r="A24" s="12" t="s">
        <v>11</v>
      </c>
      <c r="B24" s="39"/>
      <c r="C24" s="59">
        <f>IF(OR(B23="",B24=""),0,IF(VALUE(B23)&gt;=VALUE(B24),(TIME(TRUNC(B24/100),MOD(B24,100),0))+1-(TIME(TRUNC(B23/100),MOD(B23,100),0)),(TIME(TRUNC(B24/100),MOD(B24,100),0))-(TIME(TRUNC(B23/100),MOD(B23,100),0))))</f>
        <v>0</v>
      </c>
      <c r="D24" s="39">
        <v>1700</v>
      </c>
      <c r="E24" s="59">
        <f>IF(OR(D23="",D24=""),0,IF(VALUE(D23)&gt;=VALUE(D24),(TIME(TRUNC(D24/100),MOD(D24,100),0))+1-(TIME(TRUNC(D23/100),MOD(D23,100),0)),(TIME(TRUNC(D24/100),MOD(D24,100),0))-(TIME(TRUNC(D23/100),MOD(D23,100),0))))</f>
        <v>0.37500000000000006</v>
      </c>
      <c r="F24" s="39">
        <v>1430</v>
      </c>
      <c r="G24" s="59">
        <f>IF(OR(F23="",F24=""),0,IF(VALUE(F23)&gt;=VALUE(F24),(TIME(TRUNC(F24/100),MOD(F24,100),0))+1-(TIME(TRUNC(F23/100),MOD(F23,100),0)),(TIME(TRUNC(F24/100),MOD(F24,100),0))-(TIME(TRUNC(F23/100),MOD(F23,100),0))))</f>
        <v>0.27083333333333331</v>
      </c>
      <c r="H24" s="39">
        <v>1700</v>
      </c>
      <c r="I24" s="59">
        <f>IF(OR(H23="",H24=""),0,IF(VALUE(H23)&gt;=VALUE(H24),(TIME(TRUNC(H24/100),MOD(H24,100),0))+1-(TIME(TRUNC(H23/100),MOD(H23,100),0)),(TIME(TRUNC(H24/100),MOD(H24,100),0))-(TIME(TRUNC(H23/100),MOD(H23,100),0))))</f>
        <v>0.37500000000000006</v>
      </c>
      <c r="J24" s="39">
        <v>1700</v>
      </c>
      <c r="K24" s="59">
        <f>IF(OR(J23="",J24=""),0,IF(VALUE(J23)&gt;=VALUE(J24),(TIME(TRUNC(J24/100),MOD(J24,100),0))+1-(TIME(TRUNC(J23/100),MOD(J23,100),0)),(TIME(TRUNC(J24/100),MOD(J24,100),0))-(TIME(TRUNC(J23/100),MOD(J23,100),0))))</f>
        <v>0.39583333333333337</v>
      </c>
      <c r="L24" s="39">
        <v>1700</v>
      </c>
      <c r="M24" s="59">
        <f>IF(OR(L23="",L24=""),0,IF(VALUE(L23)&gt;=VALUE(L24),(TIME(TRUNC(L24/100),MOD(L24,100),0))+1-(TIME(TRUNC(L23/100),MOD(L23,100),0)),(TIME(TRUNC(L24/100),MOD(L24,100),0))-(TIME(TRUNC(L23/100),MOD(L23,100),0))))</f>
        <v>0.37500000000000006</v>
      </c>
      <c r="N24" s="39"/>
      <c r="O24" s="59">
        <f>IF(OR(N23="",N24=""),0,IF(VALUE(N23)&gt;=VALUE(N24),(TIME(TRUNC(N24/100),MOD(N24,100),0))+1-(TIME(TRUNC(N23/100),MOD(N23,100),0)),(TIME(TRUNC(N24/100),MOD(N24,100),0))-(TIME(TRUNC(N23/100),MOD(N23,100),0))))</f>
        <v>0</v>
      </c>
      <c r="P24" s="11" t="s">
        <v>16</v>
      </c>
    </row>
    <row r="25" spans="1:17" ht="21" hidden="1" customHeight="1" thickBot="1" x14ac:dyDescent="0.25">
      <c r="A25" s="8" t="s">
        <v>12</v>
      </c>
      <c r="B25" s="25"/>
      <c r="C25" s="9"/>
      <c r="D25" s="25"/>
      <c r="E25" s="9"/>
      <c r="F25" s="25"/>
      <c r="G25" s="9"/>
      <c r="H25" s="25"/>
      <c r="I25" s="9"/>
      <c r="J25" s="25"/>
      <c r="K25" s="9"/>
      <c r="L25" s="25"/>
      <c r="M25" s="9"/>
      <c r="N25" s="25"/>
      <c r="O25" s="10"/>
      <c r="P25" s="13"/>
    </row>
    <row r="26" spans="1:17" ht="30" customHeight="1" thickBot="1" x14ac:dyDescent="0.25">
      <c r="A26" s="14" t="s">
        <v>13</v>
      </c>
      <c r="B26" s="59">
        <f>$C$24</f>
        <v>0</v>
      </c>
      <c r="C26" s="63" t="s">
        <v>20</v>
      </c>
      <c r="D26" s="59">
        <f>$E$24</f>
        <v>0.37500000000000006</v>
      </c>
      <c r="E26" s="63"/>
      <c r="F26" s="59">
        <f>$G$24</f>
        <v>0.27083333333333331</v>
      </c>
      <c r="G26" s="63"/>
      <c r="H26" s="59">
        <f>$I$24</f>
        <v>0.37500000000000006</v>
      </c>
      <c r="I26" s="63"/>
      <c r="J26" s="59">
        <f>$K$24</f>
        <v>0.39583333333333337</v>
      </c>
      <c r="K26" s="63"/>
      <c r="L26" s="59">
        <f>$M$24</f>
        <v>0.37500000000000006</v>
      </c>
      <c r="M26" s="63"/>
      <c r="N26" s="59">
        <f>$O$24</f>
        <v>0</v>
      </c>
      <c r="O26" s="64" t="s">
        <v>20</v>
      </c>
      <c r="P26" s="60">
        <f>SUM(B26:O26)</f>
        <v>1.791666666666667</v>
      </c>
      <c r="Q26" s="61">
        <f>SUM(P14:P26)</f>
        <v>1.791666666666667</v>
      </c>
    </row>
  </sheetData>
  <mergeCells count="25">
    <mergeCell ref="N22:O22"/>
    <mergeCell ref="L17:M17"/>
    <mergeCell ref="L18:M18"/>
    <mergeCell ref="L21:M21"/>
    <mergeCell ref="N21:O21"/>
    <mergeCell ref="B22:C22"/>
    <mergeCell ref="D22:E22"/>
    <mergeCell ref="F22:G22"/>
    <mergeCell ref="H22:I22"/>
    <mergeCell ref="J22:K22"/>
    <mergeCell ref="L22:M22"/>
    <mergeCell ref="P9:P10"/>
    <mergeCell ref="B10:C10"/>
    <mergeCell ref="D10:E10"/>
    <mergeCell ref="F10:G10"/>
    <mergeCell ref="H10:I10"/>
    <mergeCell ref="J10:K10"/>
    <mergeCell ref="L10:M10"/>
    <mergeCell ref="N10:O10"/>
    <mergeCell ref="L3:M3"/>
    <mergeCell ref="L4:M4"/>
    <mergeCell ref="L7:O7"/>
    <mergeCell ref="A8:F8"/>
    <mergeCell ref="L9:M9"/>
    <mergeCell ref="N9:O9"/>
  </mergeCells>
  <conditionalFormatting sqref="P14 P26">
    <cfRule type="cellIs" dxfId="8" priority="1" stopIfTrue="1" operator="greaterThan">
      <formula>45</formula>
    </cfRule>
  </conditionalFormatting>
  <conditionalFormatting sqref="Q26">
    <cfRule type="cellIs" dxfId="7" priority="2" stopIfTrue="1" operator="greaterThan">
      <formula>74</formula>
    </cfRule>
  </conditionalFormatting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B170A-5B33-4211-9312-898111FB7BEA}">
  <dimension ref="B3:D14"/>
  <sheetViews>
    <sheetView tabSelected="1" workbookViewId="0">
      <selection activeCell="C14" sqref="C14"/>
    </sheetView>
  </sheetViews>
  <sheetFormatPr defaultRowHeight="12.75" x14ac:dyDescent="0.2"/>
  <cols>
    <col min="3" max="3" width="12.140625" customWidth="1"/>
    <col min="4" max="4" width="9.5703125" bestFit="1" customWidth="1"/>
  </cols>
  <sheetData>
    <row r="3" spans="2:4" ht="13.5" thickBot="1" x14ac:dyDescent="0.25">
      <c r="B3" s="66" t="s">
        <v>21</v>
      </c>
      <c r="C3" s="67" t="s">
        <v>22</v>
      </c>
      <c r="D3" s="66" t="s">
        <v>23</v>
      </c>
    </row>
    <row r="4" spans="2:4" ht="13.5" thickBot="1" x14ac:dyDescent="0.25">
      <c r="B4" s="66">
        <v>37</v>
      </c>
      <c r="C4" s="60">
        <f>'Uge 37-38'!$P$14</f>
        <v>2.15625</v>
      </c>
      <c r="D4" s="56"/>
    </row>
    <row r="5" spans="2:4" ht="13.5" thickBot="1" x14ac:dyDescent="0.25">
      <c r="B5" s="66">
        <v>38</v>
      </c>
      <c r="C5" s="60">
        <f>'Uge 37-38'!$P$26</f>
        <v>1.34375</v>
      </c>
      <c r="D5" s="56">
        <f>'Uge 37-38'!$Q$26</f>
        <v>3.5</v>
      </c>
    </row>
    <row r="6" spans="2:4" ht="13.5" thickBot="1" x14ac:dyDescent="0.25">
      <c r="B6" s="66">
        <v>39</v>
      </c>
      <c r="C6" s="60">
        <f>'Uge 39-40'!$P$14</f>
        <v>1.3958333333333335</v>
      </c>
      <c r="D6" s="56"/>
    </row>
    <row r="7" spans="2:4" ht="13.5" thickBot="1" x14ac:dyDescent="0.25">
      <c r="B7" s="66">
        <v>40</v>
      </c>
      <c r="C7" s="60">
        <f>'Uge 39-40'!$P$26</f>
        <v>1.65625</v>
      </c>
      <c r="D7" s="56">
        <f>'Uge 39-40'!$Q$26</f>
        <v>3.0520833333333335</v>
      </c>
    </row>
    <row r="8" spans="2:4" ht="13.5" thickBot="1" x14ac:dyDescent="0.25">
      <c r="B8" s="66">
        <v>41</v>
      </c>
      <c r="C8" s="60">
        <f>'Uge 41-42'!$P$14</f>
        <v>1.34375</v>
      </c>
      <c r="D8" s="56"/>
    </row>
    <row r="9" spans="2:4" ht="13.5" thickBot="1" x14ac:dyDescent="0.25">
      <c r="B9" s="66">
        <v>42</v>
      </c>
      <c r="C9" s="60">
        <f>'Uge 41-42'!$P$26</f>
        <v>1.5520833333333335</v>
      </c>
      <c r="D9" s="56">
        <f>'Uge 41-42'!$Q$26</f>
        <v>2.8958333333333335</v>
      </c>
    </row>
    <row r="10" spans="2:4" ht="13.5" thickBot="1" x14ac:dyDescent="0.25">
      <c r="B10" s="66">
        <v>43</v>
      </c>
      <c r="C10" s="60">
        <f>'Uge 43-44'!$P$14</f>
        <v>1.5520833333333335</v>
      </c>
      <c r="D10" s="56"/>
    </row>
    <row r="11" spans="2:4" ht="13.5" thickBot="1" x14ac:dyDescent="0.25">
      <c r="B11" s="66">
        <v>44</v>
      </c>
      <c r="C11" s="60">
        <f>'Uge 43-44'!$P$26</f>
        <v>1.5520833333333335</v>
      </c>
      <c r="D11" s="56">
        <f>'Uge 43-44'!$Q$26</f>
        <v>3.104166666666667</v>
      </c>
    </row>
    <row r="12" spans="2:4" ht="13.5" thickBot="1" x14ac:dyDescent="0.25">
      <c r="B12" s="66">
        <v>45</v>
      </c>
      <c r="C12" s="60">
        <f>'Uge 45-46'!$P$14</f>
        <v>0</v>
      </c>
      <c r="D12" s="56"/>
    </row>
    <row r="13" spans="2:4" ht="13.5" thickBot="1" x14ac:dyDescent="0.25">
      <c r="B13" s="66">
        <v>46</v>
      </c>
      <c r="C13" s="60">
        <f>'Uge 45-46'!$P$26</f>
        <v>1.791666666666667</v>
      </c>
      <c r="D13" s="56">
        <f>'Uge 45-46'!$Q$26</f>
        <v>1.791666666666667</v>
      </c>
    </row>
    <row r="14" spans="2:4" x14ac:dyDescent="0.2">
      <c r="B14" s="66"/>
      <c r="C14" s="56">
        <f>AVERAGE(C4:C13)</f>
        <v>1.4343750000000004</v>
      </c>
      <c r="D14" s="56">
        <f>AVERAGE(D4:D13)</f>
        <v>2.8687500000000008</v>
      </c>
    </row>
  </sheetData>
  <conditionalFormatting sqref="C4:C13">
    <cfRule type="cellIs" dxfId="2" priority="1" stopIfTrue="1" operator="greaterThan">
      <formula>45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MARSTER</vt:lpstr>
      <vt:lpstr>Uge 37-38</vt:lpstr>
      <vt:lpstr>Uge 39-40</vt:lpstr>
      <vt:lpstr>Uge 41-42</vt:lpstr>
      <vt:lpstr>Uge 43-44</vt:lpstr>
      <vt:lpstr>Uge 45-46</vt:lpstr>
      <vt:lpstr>Gennemsnit</vt:lpstr>
    </vt:vector>
  </TitlesOfParts>
  <Company>Uddannelses- og Ungdomsforvaltningen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G.</cp:lastModifiedBy>
  <cp:lastPrinted>2008-12-17T21:41:15Z</cp:lastPrinted>
  <dcterms:created xsi:type="dcterms:W3CDTF">2008-12-14T11:10:26Z</dcterms:created>
  <dcterms:modified xsi:type="dcterms:W3CDTF">2018-11-03T11:18:19Z</dcterms:modified>
</cp:coreProperties>
</file>