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codeName="ThisWorkbook"/>
  <mc:AlternateContent xmlns:mc="http://schemas.openxmlformats.org/markup-compatibility/2006">
    <mc:Choice Requires="x15">
      <x15ac:absPath xmlns:x15ac="http://schemas.microsoft.com/office/spreadsheetml/2010/11/ac" url="C:\Users\Hans\Documents\Forum-dk.Regneark\"/>
    </mc:Choice>
  </mc:AlternateContent>
  <xr:revisionPtr revIDLastSave="0" documentId="8_{70F6ED85-E154-4DF0-A254-D5F734CA8215}" xr6:coauthVersionLast="43" xr6:coauthVersionMax="43" xr10:uidLastSave="{00000000-0000-0000-0000-000000000000}"/>
  <bookViews>
    <workbookView xWindow="-120" yWindow="-120" windowWidth="29040" windowHeight="15750" xr2:uid="{00000000-000D-0000-FFFF-FFFF00000000}"/>
  </bookViews>
  <sheets>
    <sheet name="Tidsplan" sheetId="9" r:id="rId1"/>
    <sheet name="Helligdage" sheetId="10" r:id="rId2"/>
  </sheets>
  <definedNames>
    <definedName name="prevWBS" localSheetId="0">Tidsplan!$A1048576</definedName>
    <definedName name="_xlnm.Print_Area" localSheetId="0">Tidsplan!$A$1:$CW$66</definedName>
    <definedName name="_xlnm.Print_Titles" localSheetId="0">Tidsplan!$4:$7</definedName>
    <definedName name="valuevx">42.314159</definedName>
    <definedName name="vertex42_copyright" hidden="1">"© 2006-2018 Vertex42 LLC"</definedName>
    <definedName name="vertex42_id" hidden="1">"gantt-chart_L.xlsx"</definedName>
    <definedName name="vertex42_title" hidden="1">"Gantt Chart Template"</definedName>
    <definedName name="wkDay">Helligdage!$F$2:$F$251</definedName>
    <definedName name="År">Helligdage!$J$1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0" l="1"/>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3" i="10"/>
  <c r="F2" i="10"/>
  <c r="A9" i="9"/>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E9" i="9"/>
  <c r="F8" i="9"/>
  <c r="I8" i="9" s="1"/>
  <c r="B15" i="10" l="1"/>
  <c r="B12" i="10"/>
  <c r="B14" i="10" s="1"/>
  <c r="B11" i="10"/>
  <c r="J4" i="10"/>
  <c r="J11" i="10" s="1"/>
  <c r="J2" i="10"/>
  <c r="B2" i="10"/>
  <c r="J1" i="10"/>
  <c r="B13" i="10" l="1"/>
  <c r="J10" i="10"/>
  <c r="J3" i="10"/>
  <c r="J7" i="10" l="1"/>
  <c r="J8" i="10" s="1"/>
  <c r="J5" i="10"/>
  <c r="J6" i="10"/>
  <c r="J9" i="10" l="1"/>
  <c r="J12" i="10" s="1"/>
  <c r="J13" i="10" l="1"/>
  <c r="J14" i="10" s="1"/>
  <c r="J19" i="10" l="1"/>
  <c r="J15" i="10"/>
  <c r="J18" i="10" s="1"/>
  <c r="J16" i="10" l="1"/>
  <c r="K24" i="10"/>
  <c r="L24" i="10"/>
  <c r="K26" i="10" l="1"/>
  <c r="K27" i="10" s="1"/>
  <c r="K28" i="10" s="1"/>
  <c r="K22" i="10"/>
  <c r="K25" i="10"/>
  <c r="K23" i="10"/>
  <c r="L32" i="10"/>
  <c r="B8" i="10" s="1"/>
  <c r="L29" i="10"/>
  <c r="B7" i="10" s="1"/>
  <c r="L23" i="10"/>
  <c r="B4" i="10" s="1"/>
  <c r="L35" i="10"/>
  <c r="B10" i="10" s="1"/>
  <c r="L22" i="10"/>
  <c r="B3" i="10" s="1"/>
  <c r="L34" i="10"/>
  <c r="B9" i="10" s="1"/>
  <c r="L25" i="10"/>
  <c r="B6" i="10" s="1"/>
  <c r="B5" i="10"/>
  <c r="F11" i="9" l="1"/>
  <c r="F14" i="9"/>
  <c r="F9" i="9"/>
  <c r="I9" i="9" s="1"/>
  <c r="F10" i="9"/>
  <c r="I10" i="9" s="1"/>
  <c r="F16" i="9"/>
  <c r="K29" i="10"/>
  <c r="K30" i="10"/>
  <c r="K31" i="10" s="1"/>
  <c r="I14" i="9" l="1"/>
  <c r="E15" i="9"/>
  <c r="F15" i="9" s="1"/>
  <c r="I15" i="9" s="1"/>
  <c r="I11" i="9"/>
  <c r="E12" i="9"/>
  <c r="F12" i="9" s="1"/>
  <c r="I16" i="9"/>
  <c r="E17" i="9"/>
  <c r="F17" i="9" s="1"/>
  <c r="K32" i="10"/>
  <c r="K33" i="10"/>
  <c r="K34" i="10" s="1"/>
  <c r="K35" i="10" s="1"/>
  <c r="I12" i="9" l="1"/>
  <c r="E13" i="9"/>
  <c r="F13" i="9" s="1"/>
  <c r="I13" i="9" s="1"/>
  <c r="I17" i="9"/>
  <c r="E18" i="9"/>
  <c r="F18" i="9" s="1"/>
  <c r="K6" i="9"/>
  <c r="K4" i="9" s="1"/>
  <c r="I18" i="9" l="1"/>
  <c r="E19" i="9"/>
  <c r="F19" i="9" s="1"/>
  <c r="K7" i="9"/>
  <c r="I19" i="9" l="1"/>
  <c r="E20" i="9"/>
  <c r="F20" i="9" s="1"/>
  <c r="L6" i="9"/>
  <c r="L7" i="9" s="1"/>
  <c r="I20" i="9" l="1"/>
  <c r="E21" i="9"/>
  <c r="F21" i="9" s="1"/>
  <c r="M6" i="9"/>
  <c r="M7" i="9" s="1"/>
  <c r="I21" i="9" l="1"/>
  <c r="E22" i="9"/>
  <c r="F22" i="9" s="1"/>
  <c r="N6" i="9"/>
  <c r="N7" i="9" s="1"/>
  <c r="I22" i="9" l="1"/>
  <c r="E23" i="9"/>
  <c r="F23" i="9" s="1"/>
  <c r="O6" i="9"/>
  <c r="K5" i="9"/>
  <c r="P6" i="9" l="1"/>
  <c r="P7" i="9" s="1"/>
  <c r="O7" i="9"/>
  <c r="I23" i="9"/>
  <c r="E24" i="9"/>
  <c r="F24" i="9" s="1"/>
  <c r="Q6" i="9"/>
  <c r="Q7" i="9" s="1"/>
  <c r="I24" i="9" l="1"/>
  <c r="E25" i="9"/>
  <c r="F25" i="9" s="1"/>
  <c r="R6" i="9"/>
  <c r="I25" i="9" l="1"/>
  <c r="E26" i="9"/>
  <c r="F26" i="9" s="1"/>
  <c r="R5" i="9"/>
  <c r="R7" i="9"/>
  <c r="S6" i="9"/>
  <c r="R4" i="9"/>
  <c r="I26" i="9" l="1"/>
  <c r="E27" i="9"/>
  <c r="F27" i="9" s="1"/>
  <c r="S7" i="9"/>
  <c r="T6" i="9"/>
  <c r="I27" i="9" l="1"/>
  <c r="E28" i="9"/>
  <c r="F28" i="9" s="1"/>
  <c r="T7" i="9"/>
  <c r="U6" i="9"/>
  <c r="I28" i="9" l="1"/>
  <c r="E29" i="9"/>
  <c r="F29" i="9" s="1"/>
  <c r="U7" i="9"/>
  <c r="V6" i="9"/>
  <c r="I29" i="9" l="1"/>
  <c r="E30" i="9"/>
  <c r="F30" i="9" s="1"/>
  <c r="V7" i="9"/>
  <c r="W6" i="9"/>
  <c r="I30" i="9" l="1"/>
  <c r="E31" i="9"/>
  <c r="F31" i="9" s="1"/>
  <c r="W7" i="9"/>
  <c r="X6" i="9"/>
  <c r="I31" i="9" l="1"/>
  <c r="E32" i="9"/>
  <c r="F32" i="9" s="1"/>
  <c r="Y6" i="9"/>
  <c r="X7" i="9"/>
  <c r="I32" i="9" l="1"/>
  <c r="E33" i="9"/>
  <c r="F33" i="9" s="1"/>
  <c r="Z6" i="9"/>
  <c r="Y7" i="9"/>
  <c r="Y5" i="9"/>
  <c r="Y4" i="9"/>
  <c r="I33" i="9" l="1"/>
  <c r="E34" i="9"/>
  <c r="F34" i="9" s="1"/>
  <c r="AA6" i="9"/>
  <c r="Z7" i="9"/>
  <c r="I34" i="9" l="1"/>
  <c r="E35" i="9"/>
  <c r="F35" i="9" s="1"/>
  <c r="AB6" i="9"/>
  <c r="AA7" i="9"/>
  <c r="I35" i="9" l="1"/>
  <c r="E36" i="9"/>
  <c r="F36" i="9" s="1"/>
  <c r="AC6" i="9"/>
  <c r="AB7" i="9"/>
  <c r="I36" i="9" l="1"/>
  <c r="E37" i="9"/>
  <c r="F37" i="9" s="1"/>
  <c r="AC7" i="9"/>
  <c r="AD6" i="9"/>
  <c r="I37" i="9" l="1"/>
  <c r="E38" i="9"/>
  <c r="F38" i="9" s="1"/>
  <c r="AD7" i="9"/>
  <c r="AE6" i="9"/>
  <c r="I38" i="9" l="1"/>
  <c r="E39" i="9"/>
  <c r="F39" i="9" s="1"/>
  <c r="AE7" i="9"/>
  <c r="AF6" i="9"/>
  <c r="I39" i="9" l="1"/>
  <c r="E40" i="9"/>
  <c r="F40" i="9" s="1"/>
  <c r="AF7" i="9"/>
  <c r="AF4" i="9"/>
  <c r="AG6" i="9"/>
  <c r="AF5" i="9"/>
  <c r="I40" i="9" l="1"/>
  <c r="E41" i="9"/>
  <c r="F41" i="9" s="1"/>
  <c r="AH6" i="9"/>
  <c r="AG7" i="9"/>
  <c r="I41" i="9" l="1"/>
  <c r="E42" i="9"/>
  <c r="F42" i="9" s="1"/>
  <c r="AH7" i="9"/>
  <c r="AI6" i="9"/>
  <c r="I42" i="9" l="1"/>
  <c r="E43" i="9"/>
  <c r="F43" i="9" s="1"/>
  <c r="AI7" i="9"/>
  <c r="AJ6" i="9"/>
  <c r="I43" i="9" l="1"/>
  <c r="E44" i="9"/>
  <c r="F44" i="9" s="1"/>
  <c r="AK6" i="9"/>
  <c r="AJ7" i="9"/>
  <c r="I44" i="9" l="1"/>
  <c r="E45" i="9"/>
  <c r="F45" i="9" s="1"/>
  <c r="AL6" i="9"/>
  <c r="AK7" i="9"/>
  <c r="I45" i="9" l="1"/>
  <c r="E46" i="9"/>
  <c r="F46" i="9" s="1"/>
  <c r="AL7" i="9"/>
  <c r="AM6" i="9"/>
  <c r="I46" i="9" l="1"/>
  <c r="E47" i="9"/>
  <c r="F47" i="9" s="1"/>
  <c r="AM7" i="9"/>
  <c r="AM5" i="9"/>
  <c r="AN6" i="9"/>
  <c r="AM4" i="9"/>
  <c r="I47" i="9" l="1"/>
  <c r="E48" i="9"/>
  <c r="F48" i="9" s="1"/>
  <c r="AO6" i="9"/>
  <c r="AN7" i="9"/>
  <c r="I48" i="9" l="1"/>
  <c r="E49" i="9"/>
  <c r="F49" i="9" s="1"/>
  <c r="AO7" i="9"/>
  <c r="AP6" i="9"/>
  <c r="I49" i="9" l="1"/>
  <c r="E50" i="9"/>
  <c r="F50" i="9" s="1"/>
  <c r="AP7" i="9"/>
  <c r="AQ6" i="9"/>
  <c r="I50" i="9" l="1"/>
  <c r="E51" i="9"/>
  <c r="F51" i="9" s="1"/>
  <c r="AR6" i="9"/>
  <c r="AQ7" i="9"/>
  <c r="I51" i="9" l="1"/>
  <c r="E52" i="9"/>
  <c r="F52" i="9" s="1"/>
  <c r="AS6" i="9"/>
  <c r="AR7" i="9"/>
  <c r="I52" i="9" l="1"/>
  <c r="E53" i="9"/>
  <c r="F53" i="9" s="1"/>
  <c r="AS7" i="9"/>
  <c r="AT6" i="9"/>
  <c r="I53" i="9" l="1"/>
  <c r="E54" i="9"/>
  <c r="F54" i="9" s="1"/>
  <c r="AT7" i="9"/>
  <c r="AT5" i="9"/>
  <c r="AU6" i="9"/>
  <c r="AT4" i="9"/>
  <c r="I54" i="9" l="1"/>
  <c r="E55" i="9"/>
  <c r="F55" i="9" s="1"/>
  <c r="AV6" i="9"/>
  <c r="AU7" i="9"/>
  <c r="I55" i="9" l="1"/>
  <c r="E56" i="9"/>
  <c r="F56" i="9" s="1"/>
  <c r="AV7" i="9"/>
  <c r="AW6" i="9"/>
  <c r="I56" i="9" l="1"/>
  <c r="E57" i="9"/>
  <c r="F57" i="9" s="1"/>
  <c r="AW7" i="9"/>
  <c r="AX6" i="9"/>
  <c r="I57" i="9" l="1"/>
  <c r="AY6" i="9"/>
  <c r="AX7" i="9"/>
  <c r="AZ6" i="9" l="1"/>
  <c r="AY7" i="9"/>
  <c r="AZ7" i="9" l="1"/>
  <c r="BA6" i="9"/>
  <c r="BA7" i="9" l="1"/>
  <c r="BB6" i="9"/>
  <c r="BA4" i="9"/>
  <c r="BA5" i="9"/>
  <c r="BB7" i="9" l="1"/>
  <c r="BC6" i="9"/>
  <c r="BD6" i="9" l="1"/>
  <c r="BC7" i="9"/>
  <c r="BD7" i="9" l="1"/>
  <c r="BE6" i="9"/>
  <c r="BF6" i="9" l="1"/>
  <c r="BE7" i="9"/>
  <c r="BG6" i="9" l="1"/>
  <c r="BF7" i="9"/>
  <c r="BG7" i="9" l="1"/>
  <c r="BH6" i="9"/>
  <c r="BH4" i="9" l="1"/>
  <c r="BH5" i="9"/>
  <c r="BI6" i="9"/>
  <c r="BH7" i="9"/>
  <c r="BI7" i="9" l="1"/>
  <c r="BJ6" i="9"/>
  <c r="BJ7" i="9" l="1"/>
  <c r="BK6" i="9"/>
  <c r="BL6" i="9" l="1"/>
  <c r="BK7" i="9"/>
  <c r="BL7" i="9" l="1"/>
  <c r="BM6" i="9"/>
  <c r="BM7" i="9" l="1"/>
  <c r="BN6" i="9"/>
  <c r="BN7" i="9" l="1"/>
  <c r="BO6" i="9"/>
  <c r="BO7" i="9" l="1"/>
  <c r="BO5" i="9"/>
  <c r="BO4" i="9"/>
  <c r="BP6" i="9"/>
  <c r="BP7" i="9" l="1"/>
  <c r="BQ6" i="9"/>
  <c r="BQ7" i="9" l="1"/>
  <c r="BR6" i="9"/>
  <c r="BR7" i="9" l="1"/>
  <c r="BS6" i="9"/>
  <c r="BT6" i="9" l="1"/>
  <c r="BS7" i="9"/>
  <c r="BT7" i="9" l="1"/>
  <c r="BU6" i="9"/>
  <c r="BU7" i="9" l="1"/>
  <c r="BV6" i="9"/>
  <c r="BV7" i="9" l="1"/>
  <c r="BV4" i="9"/>
  <c r="BV5" i="9"/>
  <c r="BW6" i="9"/>
  <c r="BX6" i="9" l="1"/>
  <c r="BW7" i="9"/>
  <c r="BX7" i="9" l="1"/>
  <c r="BY6" i="9"/>
  <c r="BY7" i="9" l="1"/>
  <c r="BZ6" i="9"/>
  <c r="CA6" i="9" l="1"/>
  <c r="BZ7" i="9"/>
  <c r="CB6" i="9" l="1"/>
  <c r="CA7" i="9"/>
  <c r="CB7" i="9" l="1"/>
  <c r="CC6" i="9"/>
  <c r="CD6" i="9" l="1"/>
  <c r="CC5" i="9"/>
  <c r="CC4" i="9"/>
  <c r="CC7" i="9"/>
  <c r="CE6" i="9" l="1"/>
  <c r="CD7" i="9"/>
  <c r="CE7" i="9" l="1"/>
  <c r="CF6" i="9"/>
  <c r="CF7" i="9" l="1"/>
  <c r="CG6" i="9"/>
  <c r="CG7" i="9" l="1"/>
  <c r="CH6" i="9"/>
  <c r="CI6" i="9" l="1"/>
  <c r="CH7" i="9"/>
  <c r="CI7" i="9" l="1"/>
  <c r="CJ6" i="9"/>
  <c r="CJ4" i="9" l="1"/>
  <c r="CJ5" i="9"/>
  <c r="CK6" i="9"/>
  <c r="CJ7" i="9"/>
  <c r="CK7" i="9" l="1"/>
  <c r="CL6" i="9"/>
  <c r="CL7" i="9" l="1"/>
  <c r="CM6" i="9"/>
  <c r="CN6" i="9" l="1"/>
  <c r="CM7" i="9"/>
  <c r="CO6" i="9" l="1"/>
  <c r="CN7" i="9"/>
  <c r="CO7" i="9" l="1"/>
  <c r="CP6" i="9"/>
  <c r="CP7" i="9" l="1"/>
  <c r="CQ6" i="9"/>
  <c r="CR6" i="9" l="1"/>
  <c r="CQ4" i="9"/>
  <c r="CQ5" i="9"/>
  <c r="CQ7" i="9"/>
  <c r="CS6" i="9" l="1"/>
  <c r="CR7" i="9"/>
  <c r="CS7" i="9" l="1"/>
  <c r="CT6" i="9"/>
  <c r="CU6" i="9" l="1"/>
  <c r="CT7" i="9"/>
  <c r="CU7" i="9" l="1"/>
  <c r="CV6" i="9"/>
  <c r="CV7" i="9" l="1"/>
  <c r="CW6" i="9"/>
  <c r="CW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D7" authorId="0" shapeId="0" xr:uid="{00000000-0006-0000-0000-000001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List>
</comments>
</file>

<file path=xl/sharedStrings.xml><?xml version="1.0" encoding="utf-8"?>
<sst xmlns="http://schemas.openxmlformats.org/spreadsheetml/2006/main" count="97" uniqueCount="64">
  <si>
    <t>START</t>
  </si>
  <si>
    <t>PREDECESSOR</t>
  </si>
  <si>
    <t>Mosegaard &amp; Knudsen ApS</t>
  </si>
  <si>
    <t xml:space="preserve">Projekt Start Dato </t>
  </si>
  <si>
    <t xml:space="preserve">Projekt Leder </t>
  </si>
  <si>
    <t>SLUT</t>
  </si>
  <si>
    <t>DAGE</t>
  </si>
  <si>
    <t>UDFØRT %</t>
  </si>
  <si>
    <t>FIRMA</t>
  </si>
  <si>
    <t xml:space="preserve">Udskrift start uge: </t>
  </si>
  <si>
    <t>OPGAVE</t>
  </si>
  <si>
    <t>Årstal</t>
  </si>
  <si>
    <t>X</t>
  </si>
  <si>
    <t>Nytårsdag</t>
  </si>
  <si>
    <t>Fast</t>
  </si>
  <si>
    <t>A</t>
  </si>
  <si>
    <t>Rest</t>
  </si>
  <si>
    <t>Skærtorsdag</t>
  </si>
  <si>
    <t>Beregnet</t>
  </si>
  <si>
    <t>B</t>
  </si>
  <si>
    <t>Heltal</t>
  </si>
  <si>
    <t>Langfredag</t>
  </si>
  <si>
    <t>C</t>
  </si>
  <si>
    <t>Påskedag</t>
  </si>
  <si>
    <t>D</t>
  </si>
  <si>
    <t>2. påskedag</t>
  </si>
  <si>
    <t>E</t>
  </si>
  <si>
    <t>Store Bededag</t>
  </si>
  <si>
    <t>F</t>
  </si>
  <si>
    <t>Kristi Himmelfart</t>
  </si>
  <si>
    <t>G</t>
  </si>
  <si>
    <t>Pinsedag</t>
  </si>
  <si>
    <t>H</t>
  </si>
  <si>
    <t>2. pinsedag</t>
  </si>
  <si>
    <t>J</t>
  </si>
  <si>
    <t>Grundlovsdag</t>
  </si>
  <si>
    <t>K</t>
  </si>
  <si>
    <t>Juleaften</t>
  </si>
  <si>
    <t>L</t>
  </si>
  <si>
    <t>1. juledag</t>
  </si>
  <si>
    <t>M</t>
  </si>
  <si>
    <t>2. juledag</t>
  </si>
  <si>
    <t>N</t>
  </si>
  <si>
    <t>Nytårsaftens dag</t>
  </si>
  <si>
    <t>P</t>
  </si>
  <si>
    <t>Q</t>
  </si>
  <si>
    <t>Formel</t>
  </si>
  <si>
    <t>Dag</t>
  </si>
  <si>
    <t>Måned</t>
  </si>
  <si>
    <t>Mellemregning</t>
  </si>
  <si>
    <t>Diff ift Påskesøndag</t>
  </si>
  <si>
    <t>1. s.e. påske</t>
  </si>
  <si>
    <t>2. s.e. påske</t>
  </si>
  <si>
    <t>3. s.e. påske</t>
  </si>
  <si>
    <t>4. s.e. påske</t>
  </si>
  <si>
    <t>5. s.e. påske</t>
  </si>
  <si>
    <t>6.s.e. påske</t>
  </si>
  <si>
    <t>KALENDER DAGE</t>
  </si>
  <si>
    <t>Udfyld årstal.</t>
  </si>
  <si>
    <t>Pk.</t>
  </si>
  <si>
    <t xml:space="preserve">Tidsplan for: </t>
  </si>
  <si>
    <t>procent visning</t>
  </si>
  <si>
    <t>som det virker nu</t>
  </si>
  <si>
    <t>Workdays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</si>
</sst>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d/yyyy\ \(dddd\)"/>
    <numFmt numFmtId="165" formatCode="ddd\ m/dd/yy"/>
    <numFmt numFmtId="166" formatCode="d"/>
    <numFmt numFmtId="167" formatCode="d\ mmm\ yyyy"/>
    <numFmt numFmtId="168" formatCode="[$-F800]dddd\,\ mmmm\ dd\,\ yyyy"/>
    <numFmt numFmtId="169" formatCode="ddd\ dd/m/yy"/>
    <numFmt numFmtId="170" formatCode="ddd\ dd/mm/yyyy"/>
    <numFmt numFmtId="172" formatCode="dd/mm/yy;@"/>
  </numFmts>
  <fonts count="48"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sz val="10"/>
      <color rgb="FF000000"/>
      <name val="Arial"/>
      <family val="2"/>
      <scheme val="minor"/>
    </font>
    <font>
      <sz val="11"/>
      <name val="Arial"/>
      <family val="2"/>
      <scheme val="minor"/>
    </font>
    <font>
      <sz val="10"/>
      <name val="Arial"/>
      <family val="2"/>
      <scheme val="major"/>
    </font>
    <font>
      <b/>
      <sz val="9"/>
      <name val="Arial"/>
      <family val="2"/>
      <scheme val="major"/>
    </font>
    <font>
      <b/>
      <sz val="8"/>
      <name val="Arial"/>
      <family val="2"/>
      <scheme val="major"/>
    </font>
    <font>
      <i/>
      <sz val="8"/>
      <color theme="1" tint="0.34998626667073579"/>
      <name val="Arial"/>
      <family val="2"/>
    </font>
    <font>
      <sz val="9"/>
      <color rgb="FFFF0000"/>
      <name val="Arial"/>
      <family val="2"/>
      <scheme val="minor"/>
    </font>
    <font>
      <sz val="10"/>
      <color rgb="FFFF0000"/>
      <name val="Arial"/>
      <family val="2"/>
    </font>
    <font>
      <sz val="10"/>
      <color rgb="FFFF0000"/>
      <name val="Arial"/>
      <family val="2"/>
      <scheme val="major"/>
    </font>
    <font>
      <b/>
      <sz val="9"/>
      <color rgb="FFFF0000"/>
      <name val="Arial"/>
      <family val="2"/>
      <scheme val="major"/>
    </font>
    <font>
      <sz val="10"/>
      <color rgb="FFFF0000"/>
      <name val="Arial"/>
      <family val="2"/>
      <scheme val="minor"/>
    </font>
    <font>
      <b/>
      <sz val="16"/>
      <name val="Arial"/>
      <family val="2"/>
    </font>
    <font>
      <sz val="12"/>
      <name val="Arial"/>
      <family val="2"/>
    </font>
    <font>
      <b/>
      <sz val="10"/>
      <name val="Arial"/>
      <family val="2"/>
    </font>
    <font>
      <b/>
      <sz val="10"/>
      <name val="Arial"/>
      <family val="2"/>
      <scheme val="minor"/>
    </font>
    <font>
      <b/>
      <sz val="18"/>
      <name val="Arial"/>
      <family val="2"/>
      <scheme val="major"/>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
      <left style="medium">
        <color theme="0" tint="-0.24994659260841701"/>
      </left>
      <right/>
      <top/>
      <bottom/>
      <diagonal/>
    </border>
    <border>
      <left/>
      <right style="medium">
        <color theme="0" tint="-0.24994659260841701"/>
      </right>
      <top/>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5" fillId="5" borderId="7" applyNumberFormat="0" applyFont="0" applyAlignment="0" applyProtection="0"/>
    <xf numFmtId="0" fontId="22" fillId="17"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4">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7" fillId="0" borderId="0" xfId="0" applyNumberFormat="1" applyFont="1" applyAlignment="1" applyProtection="1">
      <protection locked="0"/>
    </xf>
    <xf numFmtId="0" fontId="2" fillId="0" borderId="0" xfId="34" applyAlignment="1" applyProtection="1">
      <alignment horizontal="left"/>
    </xf>
    <xf numFmtId="0" fontId="4" fillId="20" borderId="0" xfId="34" applyNumberFormat="1" applyFont="1" applyFill="1" applyAlignment="1" applyProtection="1">
      <alignment horizontal="right"/>
      <protection locked="0"/>
    </xf>
    <xf numFmtId="0" fontId="6" fillId="0" borderId="0" xfId="0" applyNumberFormat="1" applyFont="1" applyFill="1" applyBorder="1" applyAlignment="1" applyProtection="1">
      <alignment vertical="center"/>
      <protection locked="0"/>
    </xf>
    <xf numFmtId="0" fontId="1" fillId="0" borderId="0" xfId="0" applyFont="1" applyFill="1" applyAlignment="1" applyProtection="1"/>
    <xf numFmtId="0" fontId="29" fillId="0" borderId="0" xfId="0" applyNumberFormat="1" applyFont="1" applyFill="1" applyBorder="1" applyProtection="1"/>
    <xf numFmtId="0" fontId="29" fillId="0" borderId="0" xfId="0" applyFont="1" applyProtection="1"/>
    <xf numFmtId="0" fontId="29" fillId="0" borderId="0" xfId="0" applyNumberFormat="1" applyFont="1" applyProtection="1"/>
    <xf numFmtId="0" fontId="30" fillId="0" borderId="0" xfId="0" applyNumberFormat="1" applyFont="1" applyAlignment="1" applyProtection="1">
      <alignment vertical="center"/>
      <protection locked="0"/>
    </xf>
    <xf numFmtId="166" fontId="3" fillId="0" borderId="12" xfId="0" applyNumberFormat="1" applyFont="1" applyFill="1" applyBorder="1" applyAlignment="1" applyProtection="1">
      <alignment horizontal="center" vertical="center" shrinkToFit="1"/>
    </xf>
    <xf numFmtId="166" fontId="3" fillId="0" borderId="15" xfId="0" applyNumberFormat="1" applyFont="1" applyFill="1" applyBorder="1" applyAlignment="1" applyProtection="1">
      <alignment horizontal="center" vertical="center" shrinkToFit="1"/>
    </xf>
    <xf numFmtId="166" fontId="3" fillId="0" borderId="16" xfId="0" applyNumberFormat="1" applyFont="1" applyFill="1" applyBorder="1" applyAlignment="1" applyProtection="1">
      <alignment horizontal="center" vertical="center" shrinkToFit="1"/>
    </xf>
    <xf numFmtId="0" fontId="34" fillId="0" borderId="0" xfId="0" applyNumberFormat="1" applyFont="1" applyFill="1" applyBorder="1" applyProtection="1"/>
    <xf numFmtId="0" fontId="34" fillId="0" borderId="0" xfId="0" applyFont="1" applyFill="1" applyBorder="1" applyProtection="1"/>
    <xf numFmtId="0" fontId="1" fillId="0" borderId="0" xfId="0" applyFont="1" applyFill="1" applyBorder="1" applyProtection="1"/>
    <xf numFmtId="0" fontId="34" fillId="0" borderId="0" xfId="0" applyFont="1" applyProtection="1"/>
    <xf numFmtId="0" fontId="34" fillId="0" borderId="0" xfId="0" applyFont="1" applyFill="1" applyAlignment="1" applyProtection="1">
      <alignment horizontal="right" vertical="center"/>
    </xf>
    <xf numFmtId="0" fontId="35" fillId="0" borderId="17" xfId="0" applyNumberFormat="1"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7" xfId="0" applyFont="1" applyFill="1" applyBorder="1" applyAlignment="1" applyProtection="1">
      <alignment horizontal="center" vertical="center" wrapText="1"/>
    </xf>
    <xf numFmtId="0" fontId="36" fillId="0" borderId="17" xfId="0" applyNumberFormat="1"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xf>
    <xf numFmtId="0" fontId="28" fillId="0" borderId="18" xfId="0" applyNumberFormat="1" applyFont="1" applyFill="1" applyBorder="1" applyAlignment="1" applyProtection="1">
      <alignment horizontal="center" vertical="center" shrinkToFit="1"/>
    </xf>
    <xf numFmtId="0" fontId="28" fillId="0" borderId="19" xfId="0" applyNumberFormat="1" applyFont="1" applyFill="1" applyBorder="1" applyAlignment="1" applyProtection="1">
      <alignment horizontal="center" vertical="center" shrinkToFit="1"/>
    </xf>
    <xf numFmtId="0" fontId="28" fillId="0" borderId="20"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31" fillId="0" borderId="21"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8" fillId="0" borderId="0" xfId="0" applyFont="1" applyAlignment="1" applyProtection="1">
      <protection locked="0"/>
    </xf>
    <xf numFmtId="0" fontId="38" fillId="0" borderId="19" xfId="0" applyNumberFormat="1" applyFont="1" applyFill="1" applyBorder="1" applyAlignment="1" applyProtection="1">
      <alignment horizontal="center" vertical="center" shrinkToFit="1"/>
    </xf>
    <xf numFmtId="0" fontId="38" fillId="0" borderId="20" xfId="0" applyNumberFormat="1" applyFont="1" applyFill="1" applyBorder="1" applyAlignment="1" applyProtection="1">
      <alignment horizontal="center" vertical="center" shrinkToFit="1"/>
    </xf>
    <xf numFmtId="0" fontId="39" fillId="0" borderId="0" xfId="0" applyFont="1" applyProtection="1"/>
    <xf numFmtId="0" fontId="40" fillId="0" borderId="0" xfId="0" applyFont="1" applyProtection="1"/>
    <xf numFmtId="0" fontId="41" fillId="0" borderId="17" xfId="0" applyFont="1" applyFill="1" applyBorder="1" applyAlignment="1" applyProtection="1">
      <alignment horizontal="center" vertical="center" wrapText="1"/>
    </xf>
    <xf numFmtId="1" fontId="42" fillId="0" borderId="11" xfId="0" applyNumberFormat="1" applyFont="1" applyBorder="1" applyAlignment="1" applyProtection="1">
      <alignment horizontal="center" vertical="center"/>
    </xf>
    <xf numFmtId="0" fontId="43" fillId="0" borderId="0" xfId="0" applyFont="1"/>
    <xf numFmtId="0" fontId="44" fillId="0" borderId="0" xfId="0" applyFont="1"/>
    <xf numFmtId="0" fontId="45" fillId="0" borderId="0" xfId="0" applyFont="1"/>
    <xf numFmtId="0" fontId="44" fillId="0" borderId="0" xfId="0" applyFont="1" applyFill="1"/>
    <xf numFmtId="170" fontId="44" fillId="0" borderId="0" xfId="0" applyNumberFormat="1" applyFont="1" applyFill="1"/>
    <xf numFmtId="170" fontId="0" fillId="0" borderId="0" xfId="0" applyNumberFormat="1"/>
    <xf numFmtId="0" fontId="43" fillId="0" borderId="24" xfId="0" applyFont="1" applyBorder="1"/>
    <xf numFmtId="0" fontId="46" fillId="21" borderId="13" xfId="0" applyNumberFormat="1" applyFont="1" applyFill="1" applyBorder="1" applyAlignment="1" applyProtection="1">
      <alignment horizontal="left" vertical="center"/>
    </xf>
    <xf numFmtId="0" fontId="46" fillId="21" borderId="13" xfId="0" applyFont="1" applyFill="1" applyBorder="1" applyAlignment="1" applyProtection="1">
      <alignment vertical="center"/>
    </xf>
    <xf numFmtId="0" fontId="31" fillId="21" borderId="13" xfId="0" applyFont="1" applyFill="1" applyBorder="1" applyAlignment="1" applyProtection="1">
      <alignment vertical="center"/>
    </xf>
    <xf numFmtId="0" fontId="31" fillId="21" borderId="13" xfId="0" applyNumberFormat="1" applyFont="1" applyFill="1" applyBorder="1" applyAlignment="1" applyProtection="1">
      <alignment horizontal="center" vertical="center"/>
    </xf>
    <xf numFmtId="165" fontId="31" fillId="21" borderId="13" xfId="0" applyNumberFormat="1" applyFont="1" applyFill="1" applyBorder="1" applyAlignment="1" applyProtection="1">
      <alignment horizontal="right" vertical="center"/>
    </xf>
    <xf numFmtId="165" fontId="31" fillId="21" borderId="13" xfId="0" applyNumberFormat="1" applyFont="1" applyFill="1" applyBorder="1" applyAlignment="1" applyProtection="1">
      <alignment horizontal="center" vertical="center"/>
    </xf>
    <xf numFmtId="1" fontId="31" fillId="21" borderId="13" xfId="40" applyNumberFormat="1" applyFont="1" applyFill="1" applyBorder="1" applyAlignment="1" applyProtection="1">
      <alignment horizontal="center" vertical="center"/>
    </xf>
    <xf numFmtId="9" fontId="31" fillId="21" borderId="13" xfId="40" applyFont="1" applyFill="1" applyBorder="1" applyAlignment="1" applyProtection="1">
      <alignment horizontal="center" vertical="center"/>
    </xf>
    <xf numFmtId="1" fontId="31" fillId="21" borderId="13" xfId="0" applyNumberFormat="1" applyFont="1" applyFill="1" applyBorder="1" applyAlignment="1" applyProtection="1">
      <alignment horizontal="center" vertical="center"/>
    </xf>
    <xf numFmtId="1" fontId="42" fillId="21" borderId="13" xfId="0" applyNumberFormat="1" applyFont="1" applyFill="1" applyBorder="1" applyAlignment="1" applyProtection="1">
      <alignment horizontal="center" vertical="center"/>
    </xf>
    <xf numFmtId="0" fontId="31" fillId="21" borderId="13" xfId="0" applyFont="1" applyFill="1" applyBorder="1" applyAlignment="1" applyProtection="1">
      <alignment horizontal="left" vertical="center"/>
    </xf>
    <xf numFmtId="0" fontId="31" fillId="21" borderId="10" xfId="0" applyFont="1" applyFill="1" applyBorder="1" applyAlignment="1" applyProtection="1">
      <alignment vertical="center"/>
    </xf>
    <xf numFmtId="0" fontId="31" fillId="0" borderId="10" xfId="0" applyFont="1" applyFill="1" applyBorder="1" applyAlignment="1" applyProtection="1">
      <alignment vertical="center" wrapText="1"/>
    </xf>
    <xf numFmtId="0" fontId="31" fillId="0" borderId="10" xfId="0" applyFont="1" applyFill="1" applyBorder="1" applyAlignment="1" applyProtection="1">
      <alignment vertical="center"/>
    </xf>
    <xf numFmtId="0" fontId="32" fillId="0" borderId="11" xfId="0" applyFont="1" applyFill="1" applyBorder="1" applyAlignment="1" applyProtection="1">
      <alignment horizontal="center" vertical="center"/>
    </xf>
    <xf numFmtId="169" fontId="32" fillId="22" borderId="11" xfId="0" applyNumberFormat="1" applyFont="1" applyFill="1" applyBorder="1" applyAlignment="1" applyProtection="1">
      <alignment horizontal="center" vertical="center"/>
    </xf>
    <xf numFmtId="169" fontId="32" fillId="0" borderId="11" xfId="0" applyNumberFormat="1" applyFont="1" applyBorder="1" applyAlignment="1" applyProtection="1">
      <alignment horizontal="center" vertical="center"/>
    </xf>
    <xf numFmtId="1" fontId="32" fillId="23" borderId="11" xfId="0" applyNumberFormat="1" applyFont="1" applyFill="1" applyBorder="1" applyAlignment="1" applyProtection="1">
      <alignment horizontal="center" vertical="center"/>
    </xf>
    <xf numFmtId="9" fontId="32" fillId="23" borderId="11" xfId="40" applyFont="1" applyFill="1" applyBorder="1" applyAlignment="1" applyProtection="1">
      <alignment horizontal="center" vertical="center"/>
    </xf>
    <xf numFmtId="1" fontId="32" fillId="0" borderId="11" xfId="0" applyNumberFormat="1" applyFont="1" applyBorder="1" applyAlignment="1" applyProtection="1">
      <alignment horizontal="center" vertical="center"/>
    </xf>
    <xf numFmtId="0" fontId="31" fillId="0" borderId="10" xfId="0" applyFont="1" applyFill="1" applyBorder="1" applyAlignment="1" applyProtection="1">
      <alignment horizontal="left" vertical="center"/>
    </xf>
    <xf numFmtId="9" fontId="31" fillId="0" borderId="10" xfId="0" applyNumberFormat="1" applyFont="1" applyFill="1" applyBorder="1" applyAlignment="1" applyProtection="1">
      <alignment horizontal="left" vertical="center"/>
    </xf>
    <xf numFmtId="0" fontId="1" fillId="0" borderId="0" xfId="0" applyNumberFormat="1" applyFont="1" applyFill="1" applyBorder="1" applyProtection="1"/>
    <xf numFmtId="0" fontId="1" fillId="0" borderId="0" xfId="0" applyFont="1" applyProtection="1"/>
    <xf numFmtId="0" fontId="1" fillId="0" borderId="0" xfId="0" applyNumberFormat="1" applyFont="1" applyProtection="1"/>
    <xf numFmtId="0" fontId="39" fillId="0" borderId="0" xfId="0" applyFont="1" applyFill="1" applyBorder="1" applyProtection="1"/>
    <xf numFmtId="0" fontId="31" fillId="0" borderId="13" xfId="0" applyNumberFormat="1" applyFont="1" applyFill="1" applyBorder="1" applyAlignment="1" applyProtection="1">
      <alignment horizontal="left" vertical="center"/>
    </xf>
    <xf numFmtId="0" fontId="47" fillId="0" borderId="0" xfId="0" applyNumberFormat="1" applyFont="1" applyFill="1" applyBorder="1" applyAlignment="1" applyProtection="1">
      <alignment vertical="center"/>
      <protection locked="0"/>
    </xf>
    <xf numFmtId="0" fontId="33" fillId="0" borderId="22"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center" vertical="center"/>
    </xf>
    <xf numFmtId="0" fontId="33" fillId="0" borderId="23" xfId="0" applyNumberFormat="1" applyFont="1" applyFill="1" applyBorder="1" applyAlignment="1" applyProtection="1">
      <alignment horizontal="center" vertical="center"/>
    </xf>
    <xf numFmtId="167" fontId="31" fillId="0" borderId="22" xfId="0" applyNumberFormat="1" applyFont="1" applyFill="1" applyBorder="1" applyAlignment="1" applyProtection="1">
      <alignment horizontal="center" vertical="center"/>
    </xf>
    <xf numFmtId="167" fontId="31" fillId="0" borderId="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7" fillId="0" borderId="0" xfId="34" applyFont="1" applyBorder="1" applyAlignment="1" applyProtection="1">
      <alignment horizontal="left" vertical="center"/>
    </xf>
    <xf numFmtId="164" fontId="31" fillId="0" borderId="14" xfId="0" applyNumberFormat="1" applyFont="1" applyFill="1" applyBorder="1" applyAlignment="1" applyProtection="1">
      <alignment horizontal="center" vertical="center" shrinkToFit="1"/>
      <protection locked="0"/>
    </xf>
    <xf numFmtId="0" fontId="33" fillId="0" borderId="15" xfId="0" applyNumberFormat="1" applyFont="1" applyFill="1" applyBorder="1" applyAlignment="1" applyProtection="1">
      <alignment horizontal="center" vertical="center"/>
    </xf>
    <xf numFmtId="0" fontId="33" fillId="0" borderId="12" xfId="0" applyNumberFormat="1" applyFont="1" applyFill="1" applyBorder="1" applyAlignment="1" applyProtection="1">
      <alignment horizontal="center" vertical="center"/>
    </xf>
    <xf numFmtId="0" fontId="33" fillId="0" borderId="16" xfId="0" applyNumberFormat="1" applyFont="1" applyFill="1" applyBorder="1" applyAlignment="1" applyProtection="1">
      <alignment horizontal="center" vertical="center"/>
    </xf>
    <xf numFmtId="168" fontId="31" fillId="0" borderId="21" xfId="0" applyNumberFormat="1" applyFont="1" applyFill="1" applyBorder="1" applyAlignment="1" applyProtection="1">
      <alignment horizontal="center" vertical="center" shrinkToFit="1"/>
      <protection locked="0"/>
    </xf>
    <xf numFmtId="167" fontId="31" fillId="0" borderId="15" xfId="0" applyNumberFormat="1" applyFont="1" applyFill="1" applyBorder="1" applyAlignment="1" applyProtection="1">
      <alignment horizontal="center" vertical="center"/>
    </xf>
    <xf numFmtId="167" fontId="31" fillId="0" borderId="12" xfId="0" applyNumberFormat="1" applyFont="1" applyFill="1" applyBorder="1" applyAlignment="1" applyProtection="1">
      <alignment horizontal="center" vertical="center"/>
    </xf>
    <xf numFmtId="167" fontId="31" fillId="0" borderId="16" xfId="0" applyNumberFormat="1" applyFont="1" applyFill="1" applyBorder="1" applyAlignment="1" applyProtection="1">
      <alignment horizontal="center" vertical="center"/>
    </xf>
    <xf numFmtId="172" fontId="0" fillId="0" borderId="0" xfId="0" applyNumberFormat="1"/>
    <xf numFmtId="0" fontId="28" fillId="0" borderId="10" xfId="0" applyFont="1" applyFill="1" applyBorder="1" applyAlignment="1" applyProtection="1">
      <alignment horizontal="lef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68">
    <dxf>
      <fill>
        <patternFill>
          <bgColor rgb="FFFF0000"/>
        </patternFill>
      </fill>
    </dxf>
    <dxf>
      <fill>
        <patternFill>
          <bgColor rgb="FF00B050"/>
        </patternFill>
      </fill>
    </dxf>
    <dxf>
      <fill>
        <patternFill>
          <bgColor theme="0" tint="-0.24994659260841701"/>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ill>
        <patternFill>
          <bgColor rgb="FF00B050"/>
        </patternFill>
      </fill>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fill>
        <patternFill>
          <bgColor rgb="FFFF0000"/>
        </patternFill>
      </fill>
    </dxf>
    <dxf>
      <fill>
        <patternFill>
          <bgColor rgb="FF00B050"/>
        </patternFill>
      </fill>
    </dxf>
    <dxf>
      <fill>
        <patternFill>
          <bgColor theme="0" tint="-0.24994659260841701"/>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ill>
        <patternFill>
          <bgColor rgb="FF00B050"/>
        </patternFill>
      </fill>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fill>
        <patternFill>
          <bgColor rgb="FFFF0000"/>
        </patternFill>
      </fill>
    </dxf>
    <dxf>
      <fill>
        <patternFill>
          <bgColor rgb="FF00B050"/>
        </patternFill>
      </fill>
    </dxf>
    <dxf>
      <fill>
        <patternFill>
          <bgColor theme="0" tint="-0.24994659260841701"/>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ill>
        <patternFill>
          <bgColor rgb="FF00B050"/>
        </patternFill>
      </fill>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fill>
        <patternFill>
          <bgColor rgb="FF00B050"/>
        </patternFill>
      </fill>
    </dxf>
    <dxf>
      <fill>
        <patternFill>
          <bgColor theme="0" tint="-0.24994659260841701"/>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
      <border>
        <left style="thin">
          <color rgb="FFC00000"/>
        </left>
        <right style="thin">
          <color rgb="FFC00000"/>
        </right>
        <vertical/>
        <horizontal/>
      </border>
    </dxf>
    <dxf>
      <fill>
        <patternFill>
          <bgColor rgb="FF00B050"/>
        </patternFill>
      </fill>
    </dxf>
    <dxf>
      <font>
        <color theme="0"/>
      </font>
      <fill>
        <patternFill>
          <bgColor theme="5"/>
        </patternFill>
      </fill>
    </dxf>
    <dxf>
      <border>
        <left style="thin">
          <color rgb="FFC00000"/>
        </left>
        <right style="thin">
          <color rgb="FFC00000"/>
        </right>
        <vertical/>
        <horizontal/>
      </border>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2" fmlaLink="$H$4" horiz="1" max="100" min="1" page="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8</xdr:col>
      <xdr:colOff>120650</xdr:colOff>
      <xdr:row>5</xdr:row>
      <xdr:rowOff>142875</xdr:rowOff>
    </xdr:from>
    <xdr:to>
      <xdr:col>26</xdr:col>
      <xdr:colOff>120650</xdr:colOff>
      <xdr:row>11</xdr:row>
      <xdr:rowOff>67733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86</xdr:col>
      <xdr:colOff>120521</xdr:colOff>
      <xdr:row>58</xdr:row>
      <xdr:rowOff>126998</xdr:rowOff>
    </xdr:from>
    <xdr:to>
      <xdr:col>97</xdr:col>
      <xdr:colOff>87311</xdr:colOff>
      <xdr:row>63</xdr:row>
      <xdr:rowOff>155191</xdr:rowOff>
    </xdr:to>
    <xdr:pic>
      <xdr:nvPicPr>
        <xdr:cNvPr id="3" name="Billede 2" descr="Mosegaard Knudsen Logo 2019.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9337209" y="11731623"/>
          <a:ext cx="1824165" cy="98069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0</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22</xdr:col>
      <xdr:colOff>66675</xdr:colOff>
      <xdr:row>12</xdr:row>
      <xdr:rowOff>123825</xdr:rowOff>
    </xdr:from>
    <xdr:to>
      <xdr:col>32</xdr:col>
      <xdr:colOff>123825</xdr:colOff>
      <xdr:row>28</xdr:row>
      <xdr:rowOff>161925</xdr:rowOff>
    </xdr:to>
    <xdr:sp macro="" textlink="">
      <xdr:nvSpPr>
        <xdr:cNvPr id="2" name="TextBox 1">
          <a:extLst>
            <a:ext uri="{FF2B5EF4-FFF2-40B4-BE49-F238E27FC236}">
              <a16:creationId xmlns:a16="http://schemas.microsoft.com/office/drawing/2014/main" id="{EF6218C4-74C4-4B06-8E1F-E6ED5739520A}"/>
            </a:ext>
          </a:extLst>
        </xdr:cNvPr>
        <xdr:cNvSpPr txBox="1"/>
      </xdr:nvSpPr>
      <xdr:spPr>
        <a:xfrm>
          <a:off x="7686675" y="2695575"/>
          <a:ext cx="1676400" cy="308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Jeg opgiver</a:t>
          </a:r>
          <a:r>
            <a:rPr lang="en-GB" sz="900" baseline="0"/>
            <a:t> at finde ud af, hvordan det her er bygget op. Det er muligvis professionelt, men det er usædvanligt svært at gennemskue og derfor (efter min mening) meget lidt brugervenligt. I række 9 har jeg vist hvordan du kan formatere alle skæve helligdage samt lørdage og søndage rødt. wkDay refererer til det navngivne område: Helligdage!$F$2:$F$251</a:t>
          </a:r>
        </a:p>
        <a:p>
          <a:endParaRPr lang="en-GB" sz="900" baseline="0"/>
        </a:p>
        <a:p>
          <a:r>
            <a:rPr lang="en-GB" sz="900" baseline="0"/>
            <a:t>Hvis opgaven var min ville jeg starte helt forfra så jeg vidste, hvordan det er bygget op. Men det bliver for stor en opgave til at jeg har lyst til at gøre det gratis.</a:t>
          </a:r>
          <a:endParaRPr lang="en-GB" sz="900"/>
        </a:p>
      </xdr:txBody>
    </xdr:sp>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CW93"/>
  <sheetViews>
    <sheetView showGridLines="0" tabSelected="1" zoomScaleNormal="100" workbookViewId="0">
      <pane ySplit="7" topLeftCell="A8" activePane="bottomLeft" state="frozen"/>
      <selection pane="bottomLeft" activeCell="H1" sqref="H1"/>
    </sheetView>
  </sheetViews>
  <sheetFormatPr defaultColWidth="9.140625" defaultRowHeight="12.75" x14ac:dyDescent="0.2"/>
  <cols>
    <col min="1" max="1" width="4.5703125" style="5" customWidth="1"/>
    <col min="2" max="2" width="22.85546875" style="1" customWidth="1"/>
    <col min="3" max="3" width="7.7109375" style="1" customWidth="1"/>
    <col min="4" max="4" width="6.85546875" style="6" hidden="1" customWidth="1"/>
    <col min="5" max="6" width="12" style="1" customWidth="1"/>
    <col min="7" max="7" width="5.85546875" style="1" customWidth="1"/>
    <col min="8" max="8" width="7.42578125" style="1" customWidth="1"/>
    <col min="9" max="9" width="9.85546875" style="1" customWidth="1"/>
    <col min="10" max="10" width="2.85546875" style="38" customWidth="1"/>
    <col min="11" max="94" width="2.42578125" style="1" customWidth="1"/>
    <col min="95" max="95" width="2.140625" style="3" bestFit="1" customWidth="1"/>
    <col min="96" max="96" width="1.85546875" style="3" bestFit="1" customWidth="1"/>
    <col min="97" max="101" width="2.42578125" style="3" bestFit="1" customWidth="1"/>
    <col min="102" max="16384" width="9.140625" style="3"/>
  </cols>
  <sheetData>
    <row r="1" spans="1:101" ht="30" customHeight="1" x14ac:dyDescent="0.2">
      <c r="A1" s="76" t="s">
        <v>2</v>
      </c>
      <c r="B1" s="10"/>
      <c r="C1" s="10"/>
      <c r="D1" s="10"/>
      <c r="E1" s="10"/>
      <c r="F1" s="10"/>
      <c r="I1" s="34"/>
      <c r="K1" s="83"/>
      <c r="L1" s="83"/>
      <c r="M1" s="83"/>
      <c r="N1" s="83"/>
      <c r="O1" s="83"/>
      <c r="P1" s="83"/>
      <c r="Q1" s="83"/>
      <c r="R1" s="83"/>
      <c r="S1" s="83"/>
      <c r="T1" s="83"/>
      <c r="U1" s="83"/>
      <c r="V1" s="83"/>
      <c r="W1" s="83"/>
      <c r="X1" s="83"/>
      <c r="Y1" s="83"/>
      <c r="Z1" s="83"/>
      <c r="AA1" s="83"/>
      <c r="AB1" s="83"/>
      <c r="AC1" s="83"/>
      <c r="AD1" s="83"/>
      <c r="AE1" s="83"/>
    </row>
    <row r="2" spans="1:101" ht="18" customHeight="1" x14ac:dyDescent="0.2">
      <c r="A2" s="15" t="s">
        <v>60</v>
      </c>
      <c r="B2" s="7"/>
      <c r="C2" s="7"/>
      <c r="D2" s="9"/>
      <c r="E2" s="35"/>
      <c r="F2" s="35"/>
      <c r="H2" s="2"/>
    </row>
    <row r="3" spans="1:101" ht="14.25" x14ac:dyDescent="0.2">
      <c r="A3" s="15"/>
      <c r="B3" s="11"/>
      <c r="C3" s="4"/>
      <c r="D3" s="4"/>
      <c r="E3" s="4"/>
      <c r="F3" s="4"/>
      <c r="G3" s="4"/>
      <c r="H3" s="2"/>
      <c r="K3" s="8"/>
      <c r="L3" s="8"/>
      <c r="M3" s="8"/>
      <c r="N3" s="8"/>
      <c r="O3" s="8"/>
      <c r="P3" s="8"/>
      <c r="Q3" s="8"/>
      <c r="R3" s="8"/>
      <c r="S3" s="8"/>
      <c r="T3" s="8"/>
      <c r="U3" s="8"/>
      <c r="V3" s="8"/>
      <c r="W3" s="8"/>
      <c r="X3" s="8"/>
      <c r="Y3" s="8"/>
      <c r="Z3" s="8"/>
      <c r="AA3" s="8"/>
    </row>
    <row r="4" spans="1:101" ht="17.25" customHeight="1" x14ac:dyDescent="0.2">
      <c r="A4" s="19"/>
      <c r="B4" s="23" t="s">
        <v>3</v>
      </c>
      <c r="C4" s="88">
        <v>43570</v>
      </c>
      <c r="D4" s="88"/>
      <c r="E4" s="88"/>
      <c r="F4" s="20"/>
      <c r="G4" s="23" t="s">
        <v>9</v>
      </c>
      <c r="H4" s="33">
        <v>1</v>
      </c>
      <c r="I4" s="21"/>
      <c r="J4" s="39"/>
      <c r="K4" s="85" t="str">
        <f>"Projekt uge "&amp;(K6-($C$4-WEEKDAY($C$4,1)+2))/7+1</f>
        <v>Projekt uge 1</v>
      </c>
      <c r="L4" s="86"/>
      <c r="M4" s="86"/>
      <c r="N4" s="86"/>
      <c r="O4" s="86"/>
      <c r="P4" s="86"/>
      <c r="Q4" s="87"/>
      <c r="R4" s="77" t="str">
        <f>"Projekt uge "&amp;(R6-($C$4-WEEKDAY($C$4,1)+2))/7+1</f>
        <v>Projekt uge 2</v>
      </c>
      <c r="S4" s="78"/>
      <c r="T4" s="78"/>
      <c r="U4" s="78"/>
      <c r="V4" s="78"/>
      <c r="W4" s="78"/>
      <c r="X4" s="79"/>
      <c r="Y4" s="77" t="str">
        <f>"Projekt uge "&amp;(Y6-($C$4-WEEKDAY($C$4,1)+2))/7+1</f>
        <v>Projekt uge 3</v>
      </c>
      <c r="Z4" s="78"/>
      <c r="AA4" s="78"/>
      <c r="AB4" s="78"/>
      <c r="AC4" s="78"/>
      <c r="AD4" s="78"/>
      <c r="AE4" s="79"/>
      <c r="AF4" s="77" t="str">
        <f>"Projekt uge "&amp;(AF6-($C$4-WEEKDAY($C$4,1)+2))/7+1</f>
        <v>Projekt uge 4</v>
      </c>
      <c r="AG4" s="78"/>
      <c r="AH4" s="78"/>
      <c r="AI4" s="78"/>
      <c r="AJ4" s="78"/>
      <c r="AK4" s="78"/>
      <c r="AL4" s="79"/>
      <c r="AM4" s="77" t="str">
        <f>"Projekt uge "&amp;(AM6-($C$4-WEEKDAY($C$4,1)+2))/7+1</f>
        <v>Projekt uge 5</v>
      </c>
      <c r="AN4" s="78"/>
      <c r="AO4" s="78"/>
      <c r="AP4" s="78"/>
      <c r="AQ4" s="78"/>
      <c r="AR4" s="78"/>
      <c r="AS4" s="79"/>
      <c r="AT4" s="77" t="str">
        <f>"Projekt uge "&amp;(AT6-($C$4-WEEKDAY($C$4,1)+2))/7+1</f>
        <v>Projekt uge 6</v>
      </c>
      <c r="AU4" s="78"/>
      <c r="AV4" s="78"/>
      <c r="AW4" s="78"/>
      <c r="AX4" s="78"/>
      <c r="AY4" s="78"/>
      <c r="AZ4" s="79"/>
      <c r="BA4" s="77" t="str">
        <f>"Projekt uge "&amp;(BA6-($C$4-WEEKDAY($C$4,1)+2))/7+1</f>
        <v>Projekt uge 7</v>
      </c>
      <c r="BB4" s="78"/>
      <c r="BC4" s="78"/>
      <c r="BD4" s="78"/>
      <c r="BE4" s="78"/>
      <c r="BF4" s="78"/>
      <c r="BG4" s="79"/>
      <c r="BH4" s="77" t="str">
        <f>"Projekt uge "&amp;(BH6-($C$4-WEEKDAY($C$4,1)+2))/7+1</f>
        <v>Projekt uge 8</v>
      </c>
      <c r="BI4" s="78"/>
      <c r="BJ4" s="78"/>
      <c r="BK4" s="78"/>
      <c r="BL4" s="78"/>
      <c r="BM4" s="78"/>
      <c r="BN4" s="79"/>
      <c r="BO4" s="77" t="str">
        <f>"Projekt uge "&amp;(BO6-($C$4-WEEKDAY($C$4,1)+2))/7+1</f>
        <v>Projekt uge 9</v>
      </c>
      <c r="BP4" s="78"/>
      <c r="BQ4" s="78"/>
      <c r="BR4" s="78"/>
      <c r="BS4" s="78"/>
      <c r="BT4" s="78"/>
      <c r="BU4" s="79"/>
      <c r="BV4" s="77" t="str">
        <f>"Projekt uge "&amp;(BV6-($C$4-WEEKDAY($C$4,1)+2))/7+1</f>
        <v>Projekt uge 10</v>
      </c>
      <c r="BW4" s="78"/>
      <c r="BX4" s="78"/>
      <c r="BY4" s="78"/>
      <c r="BZ4" s="78"/>
      <c r="CA4" s="78"/>
      <c r="CB4" s="79"/>
      <c r="CC4" s="77" t="str">
        <f>"Projekt uge "&amp;(CC6-($C$4-WEEKDAY($C$4,1)+2))/7+1</f>
        <v>Projekt uge 11</v>
      </c>
      <c r="CD4" s="78"/>
      <c r="CE4" s="78"/>
      <c r="CF4" s="78"/>
      <c r="CG4" s="78"/>
      <c r="CH4" s="78"/>
      <c r="CI4" s="79"/>
      <c r="CJ4" s="77" t="str">
        <f>"Projekt uge "&amp;(CJ6-($C$4-WEEKDAY($C$4,1)+2))/7+1</f>
        <v>Projekt uge 12</v>
      </c>
      <c r="CK4" s="78"/>
      <c r="CL4" s="78"/>
      <c r="CM4" s="78"/>
      <c r="CN4" s="78"/>
      <c r="CO4" s="78"/>
      <c r="CP4" s="79"/>
      <c r="CQ4" s="77" t="str">
        <f>"Projekt uge "&amp;(CQ6-($C$4-WEEKDAY($C$4,1)+2))/7+1</f>
        <v>Projekt uge 13</v>
      </c>
      <c r="CR4" s="78"/>
      <c r="CS4" s="78"/>
      <c r="CT4" s="78"/>
      <c r="CU4" s="78"/>
      <c r="CV4" s="78"/>
      <c r="CW4" s="79"/>
    </row>
    <row r="5" spans="1:101" ht="17.25" customHeight="1" x14ac:dyDescent="0.2">
      <c r="A5" s="19"/>
      <c r="B5" s="23" t="s">
        <v>4</v>
      </c>
      <c r="C5" s="84"/>
      <c r="D5" s="84"/>
      <c r="E5" s="84"/>
      <c r="F5" s="22"/>
      <c r="G5" s="22"/>
      <c r="H5" s="22"/>
      <c r="I5" s="22"/>
      <c r="J5" s="39"/>
      <c r="K5" s="89">
        <f>K6</f>
        <v>43570</v>
      </c>
      <c r="L5" s="90"/>
      <c r="M5" s="90"/>
      <c r="N5" s="90"/>
      <c r="O5" s="90"/>
      <c r="P5" s="90"/>
      <c r="Q5" s="91"/>
      <c r="R5" s="80">
        <f>R6</f>
        <v>43577</v>
      </c>
      <c r="S5" s="81"/>
      <c r="T5" s="81"/>
      <c r="U5" s="81"/>
      <c r="V5" s="81"/>
      <c r="W5" s="81"/>
      <c r="X5" s="82"/>
      <c r="Y5" s="80">
        <f>Y6</f>
        <v>43584</v>
      </c>
      <c r="Z5" s="81"/>
      <c r="AA5" s="81"/>
      <c r="AB5" s="81"/>
      <c r="AC5" s="81"/>
      <c r="AD5" s="81"/>
      <c r="AE5" s="82"/>
      <c r="AF5" s="80">
        <f>AF6</f>
        <v>43591</v>
      </c>
      <c r="AG5" s="81"/>
      <c r="AH5" s="81"/>
      <c r="AI5" s="81"/>
      <c r="AJ5" s="81"/>
      <c r="AK5" s="81"/>
      <c r="AL5" s="82"/>
      <c r="AM5" s="80">
        <f>AM6</f>
        <v>43598</v>
      </c>
      <c r="AN5" s="81"/>
      <c r="AO5" s="81"/>
      <c r="AP5" s="81"/>
      <c r="AQ5" s="81"/>
      <c r="AR5" s="81"/>
      <c r="AS5" s="82"/>
      <c r="AT5" s="80">
        <f>AT6</f>
        <v>43605</v>
      </c>
      <c r="AU5" s="81"/>
      <c r="AV5" s="81"/>
      <c r="AW5" s="81"/>
      <c r="AX5" s="81"/>
      <c r="AY5" s="81"/>
      <c r="AZ5" s="82"/>
      <c r="BA5" s="80">
        <f>BA6</f>
        <v>43612</v>
      </c>
      <c r="BB5" s="81"/>
      <c r="BC5" s="81"/>
      <c r="BD5" s="81"/>
      <c r="BE5" s="81"/>
      <c r="BF5" s="81"/>
      <c r="BG5" s="82"/>
      <c r="BH5" s="80">
        <f>BH6</f>
        <v>43619</v>
      </c>
      <c r="BI5" s="81"/>
      <c r="BJ5" s="81"/>
      <c r="BK5" s="81"/>
      <c r="BL5" s="81"/>
      <c r="BM5" s="81"/>
      <c r="BN5" s="82"/>
      <c r="BO5" s="80">
        <f>BO6</f>
        <v>43626</v>
      </c>
      <c r="BP5" s="81"/>
      <c r="BQ5" s="81"/>
      <c r="BR5" s="81"/>
      <c r="BS5" s="81"/>
      <c r="BT5" s="81"/>
      <c r="BU5" s="82"/>
      <c r="BV5" s="80">
        <f>BV6</f>
        <v>43633</v>
      </c>
      <c r="BW5" s="81"/>
      <c r="BX5" s="81"/>
      <c r="BY5" s="81"/>
      <c r="BZ5" s="81"/>
      <c r="CA5" s="81"/>
      <c r="CB5" s="82"/>
      <c r="CC5" s="80">
        <f>CC6</f>
        <v>43640</v>
      </c>
      <c r="CD5" s="81"/>
      <c r="CE5" s="81"/>
      <c r="CF5" s="81"/>
      <c r="CG5" s="81"/>
      <c r="CH5" s="81"/>
      <c r="CI5" s="82"/>
      <c r="CJ5" s="80">
        <f>CJ6</f>
        <v>43647</v>
      </c>
      <c r="CK5" s="81"/>
      <c r="CL5" s="81"/>
      <c r="CM5" s="81"/>
      <c r="CN5" s="81"/>
      <c r="CO5" s="81"/>
      <c r="CP5" s="82"/>
      <c r="CQ5" s="80">
        <f>CQ6</f>
        <v>43654</v>
      </c>
      <c r="CR5" s="81"/>
      <c r="CS5" s="81"/>
      <c r="CT5" s="81"/>
      <c r="CU5" s="81"/>
      <c r="CV5" s="81"/>
      <c r="CW5" s="82"/>
    </row>
    <row r="6" spans="1:101" x14ac:dyDescent="0.2">
      <c r="A6" s="12"/>
      <c r="B6" s="13"/>
      <c r="C6" s="13"/>
      <c r="D6" s="14"/>
      <c r="E6" s="13"/>
      <c r="F6" s="13"/>
      <c r="G6" s="13"/>
      <c r="H6" s="13"/>
      <c r="I6" s="13"/>
      <c r="J6" s="39"/>
      <c r="K6" s="17">
        <f>C4-WEEKDAY(C4,1)+2+7*(H4-1)</f>
        <v>43570</v>
      </c>
      <c r="L6" s="16">
        <f t="shared" ref="L6:X6" si="0">K6+1</f>
        <v>43571</v>
      </c>
      <c r="M6" s="16">
        <f t="shared" si="0"/>
        <v>43572</v>
      </c>
      <c r="N6" s="16">
        <f t="shared" si="0"/>
        <v>43573</v>
      </c>
      <c r="O6" s="16">
        <f t="shared" si="0"/>
        <v>43574</v>
      </c>
      <c r="P6" s="16">
        <f>O6+1</f>
        <v>43575</v>
      </c>
      <c r="Q6" s="18">
        <f t="shared" si="0"/>
        <v>43576</v>
      </c>
      <c r="R6" s="17">
        <f t="shared" si="0"/>
        <v>43577</v>
      </c>
      <c r="S6" s="16">
        <f t="shared" si="0"/>
        <v>43578</v>
      </c>
      <c r="T6" s="16">
        <f t="shared" si="0"/>
        <v>43579</v>
      </c>
      <c r="U6" s="16">
        <f t="shared" si="0"/>
        <v>43580</v>
      </c>
      <c r="V6" s="16">
        <f t="shared" si="0"/>
        <v>43581</v>
      </c>
      <c r="W6" s="16">
        <f t="shared" si="0"/>
        <v>43582</v>
      </c>
      <c r="X6" s="18">
        <f t="shared" si="0"/>
        <v>43583</v>
      </c>
      <c r="Y6" s="17">
        <f t="shared" ref="Y6" si="1">X6+1</f>
        <v>43584</v>
      </c>
      <c r="Z6" s="16">
        <f t="shared" ref="Z6" si="2">Y6+1</f>
        <v>43585</v>
      </c>
      <c r="AA6" s="16">
        <f t="shared" ref="AA6" si="3">Z6+1</f>
        <v>43586</v>
      </c>
      <c r="AB6" s="16">
        <f t="shared" ref="AB6" si="4">AA6+1</f>
        <v>43587</v>
      </c>
      <c r="AC6" s="16">
        <f t="shared" ref="AC6" si="5">AB6+1</f>
        <v>43588</v>
      </c>
      <c r="AD6" s="16">
        <f t="shared" ref="AD6" si="6">AC6+1</f>
        <v>43589</v>
      </c>
      <c r="AE6" s="18">
        <f t="shared" ref="AE6" si="7">AD6+1</f>
        <v>43590</v>
      </c>
      <c r="AF6" s="17">
        <f t="shared" ref="AF6" si="8">AE6+1</f>
        <v>43591</v>
      </c>
      <c r="AG6" s="16">
        <f t="shared" ref="AG6" si="9">AF6+1</f>
        <v>43592</v>
      </c>
      <c r="AH6" s="16">
        <f t="shared" ref="AH6" si="10">AG6+1</f>
        <v>43593</v>
      </c>
      <c r="AI6" s="16">
        <f t="shared" ref="AI6" si="11">AH6+1</f>
        <v>43594</v>
      </c>
      <c r="AJ6" s="16">
        <f t="shared" ref="AJ6" si="12">AI6+1</f>
        <v>43595</v>
      </c>
      <c r="AK6" s="16">
        <f t="shared" ref="AK6" si="13">AJ6+1</f>
        <v>43596</v>
      </c>
      <c r="AL6" s="18">
        <f t="shared" ref="AL6" si="14">AK6+1</f>
        <v>43597</v>
      </c>
      <c r="AM6" s="17">
        <f t="shared" ref="AM6" si="15">AL6+1</f>
        <v>43598</v>
      </c>
      <c r="AN6" s="16">
        <f t="shared" ref="AN6" si="16">AM6+1</f>
        <v>43599</v>
      </c>
      <c r="AO6" s="16">
        <f t="shared" ref="AO6" si="17">AN6+1</f>
        <v>43600</v>
      </c>
      <c r="AP6" s="16">
        <f t="shared" ref="AP6" si="18">AO6+1</f>
        <v>43601</v>
      </c>
      <c r="AQ6" s="16">
        <f t="shared" ref="AQ6" si="19">AP6+1</f>
        <v>43602</v>
      </c>
      <c r="AR6" s="16">
        <f t="shared" ref="AR6" si="20">AQ6+1</f>
        <v>43603</v>
      </c>
      <c r="AS6" s="18">
        <f t="shared" ref="AS6" si="21">AR6+1</f>
        <v>43604</v>
      </c>
      <c r="AT6" s="17">
        <f t="shared" ref="AT6" si="22">AS6+1</f>
        <v>43605</v>
      </c>
      <c r="AU6" s="16">
        <f t="shared" ref="AU6" si="23">AT6+1</f>
        <v>43606</v>
      </c>
      <c r="AV6" s="16">
        <f t="shared" ref="AV6" si="24">AU6+1</f>
        <v>43607</v>
      </c>
      <c r="AW6" s="16">
        <f t="shared" ref="AW6" si="25">AV6+1</f>
        <v>43608</v>
      </c>
      <c r="AX6" s="16">
        <f t="shared" ref="AX6" si="26">AW6+1</f>
        <v>43609</v>
      </c>
      <c r="AY6" s="16">
        <f t="shared" ref="AY6" si="27">AX6+1</f>
        <v>43610</v>
      </c>
      <c r="AZ6" s="18">
        <f t="shared" ref="AZ6" si="28">AY6+1</f>
        <v>43611</v>
      </c>
      <c r="BA6" s="17">
        <f t="shared" ref="BA6" si="29">AZ6+1</f>
        <v>43612</v>
      </c>
      <c r="BB6" s="16">
        <f t="shared" ref="BB6" si="30">BA6+1</f>
        <v>43613</v>
      </c>
      <c r="BC6" s="16">
        <f t="shared" ref="BC6" si="31">BB6+1</f>
        <v>43614</v>
      </c>
      <c r="BD6" s="16">
        <f t="shared" ref="BD6" si="32">BC6+1</f>
        <v>43615</v>
      </c>
      <c r="BE6" s="16">
        <f t="shared" ref="BE6" si="33">BD6+1</f>
        <v>43616</v>
      </c>
      <c r="BF6" s="16">
        <f t="shared" ref="BF6" si="34">BE6+1</f>
        <v>43617</v>
      </c>
      <c r="BG6" s="18">
        <f t="shared" ref="BG6" si="35">BF6+1</f>
        <v>43618</v>
      </c>
      <c r="BH6" s="17">
        <f t="shared" ref="BH6" si="36">BG6+1</f>
        <v>43619</v>
      </c>
      <c r="BI6" s="16">
        <f t="shared" ref="BI6" si="37">BH6+1</f>
        <v>43620</v>
      </c>
      <c r="BJ6" s="16">
        <f t="shared" ref="BJ6" si="38">BI6+1</f>
        <v>43621</v>
      </c>
      <c r="BK6" s="16">
        <f t="shared" ref="BK6" si="39">BJ6+1</f>
        <v>43622</v>
      </c>
      <c r="BL6" s="16">
        <f t="shared" ref="BL6" si="40">BK6+1</f>
        <v>43623</v>
      </c>
      <c r="BM6" s="16">
        <f t="shared" ref="BM6" si="41">BL6+1</f>
        <v>43624</v>
      </c>
      <c r="BN6" s="18">
        <f t="shared" ref="BN6" si="42">BM6+1</f>
        <v>43625</v>
      </c>
      <c r="BO6" s="17">
        <f t="shared" ref="BO6" si="43">BN6+1</f>
        <v>43626</v>
      </c>
      <c r="BP6" s="16">
        <f t="shared" ref="BP6" si="44">BO6+1</f>
        <v>43627</v>
      </c>
      <c r="BQ6" s="16">
        <f t="shared" ref="BQ6" si="45">BP6+1</f>
        <v>43628</v>
      </c>
      <c r="BR6" s="16">
        <f t="shared" ref="BR6" si="46">BQ6+1</f>
        <v>43629</v>
      </c>
      <c r="BS6" s="16">
        <f t="shared" ref="BS6" si="47">BR6+1</f>
        <v>43630</v>
      </c>
      <c r="BT6" s="16">
        <f t="shared" ref="BT6" si="48">BS6+1</f>
        <v>43631</v>
      </c>
      <c r="BU6" s="18">
        <f t="shared" ref="BU6" si="49">BT6+1</f>
        <v>43632</v>
      </c>
      <c r="BV6" s="17">
        <f t="shared" ref="BV6" si="50">BU6+1</f>
        <v>43633</v>
      </c>
      <c r="BW6" s="16">
        <f t="shared" ref="BW6" si="51">BV6+1</f>
        <v>43634</v>
      </c>
      <c r="BX6" s="16">
        <f t="shared" ref="BX6" si="52">BW6+1</f>
        <v>43635</v>
      </c>
      <c r="BY6" s="16">
        <f t="shared" ref="BY6" si="53">BX6+1</f>
        <v>43636</v>
      </c>
      <c r="BZ6" s="16">
        <f t="shared" ref="BZ6" si="54">BY6+1</f>
        <v>43637</v>
      </c>
      <c r="CA6" s="16">
        <f t="shared" ref="CA6" si="55">BZ6+1</f>
        <v>43638</v>
      </c>
      <c r="CB6" s="18">
        <f t="shared" ref="CB6" si="56">CA6+1</f>
        <v>43639</v>
      </c>
      <c r="CC6" s="17">
        <f t="shared" ref="CC6" si="57">CB6+1</f>
        <v>43640</v>
      </c>
      <c r="CD6" s="16">
        <f t="shared" ref="CD6" si="58">CC6+1</f>
        <v>43641</v>
      </c>
      <c r="CE6" s="16">
        <f t="shared" ref="CE6" si="59">CD6+1</f>
        <v>43642</v>
      </c>
      <c r="CF6" s="16">
        <f t="shared" ref="CF6" si="60">CE6+1</f>
        <v>43643</v>
      </c>
      <c r="CG6" s="16">
        <f t="shared" ref="CG6" si="61">CF6+1</f>
        <v>43644</v>
      </c>
      <c r="CH6" s="16">
        <f t="shared" ref="CH6" si="62">CG6+1</f>
        <v>43645</v>
      </c>
      <c r="CI6" s="18">
        <f t="shared" ref="CI6" si="63">CH6+1</f>
        <v>43646</v>
      </c>
      <c r="CJ6" s="17">
        <f t="shared" ref="CJ6" si="64">CI6+1</f>
        <v>43647</v>
      </c>
      <c r="CK6" s="16">
        <f t="shared" ref="CK6" si="65">CJ6+1</f>
        <v>43648</v>
      </c>
      <c r="CL6" s="16">
        <f t="shared" ref="CL6" si="66">CK6+1</f>
        <v>43649</v>
      </c>
      <c r="CM6" s="16">
        <f t="shared" ref="CM6" si="67">CL6+1</f>
        <v>43650</v>
      </c>
      <c r="CN6" s="16">
        <f t="shared" ref="CN6" si="68">CM6+1</f>
        <v>43651</v>
      </c>
      <c r="CO6" s="16">
        <f t="shared" ref="CO6" si="69">CN6+1</f>
        <v>43652</v>
      </c>
      <c r="CP6" s="18">
        <f t="shared" ref="CP6" si="70">CO6+1</f>
        <v>43653</v>
      </c>
      <c r="CQ6" s="17">
        <f t="shared" ref="CQ6" si="71">CP6+1</f>
        <v>43654</v>
      </c>
      <c r="CR6" s="16">
        <f t="shared" ref="CR6" si="72">CQ6+1</f>
        <v>43655</v>
      </c>
      <c r="CS6" s="16">
        <f t="shared" ref="CS6" si="73">CR6+1</f>
        <v>43656</v>
      </c>
      <c r="CT6" s="16">
        <f t="shared" ref="CT6" si="74">CS6+1</f>
        <v>43657</v>
      </c>
      <c r="CU6" s="16">
        <f t="shared" ref="CU6" si="75">CT6+1</f>
        <v>43658</v>
      </c>
      <c r="CV6" s="16">
        <f t="shared" ref="CV6" si="76">CU6+1</f>
        <v>43659</v>
      </c>
      <c r="CW6" s="18">
        <f t="shared" ref="CW6" si="77">CV6+1</f>
        <v>43660</v>
      </c>
    </row>
    <row r="7" spans="1:101" s="32" customFormat="1" ht="24.75" thickBot="1" x14ac:dyDescent="0.25">
      <c r="A7" s="24" t="s">
        <v>59</v>
      </c>
      <c r="B7" s="25" t="s">
        <v>10</v>
      </c>
      <c r="C7" s="26" t="s">
        <v>8</v>
      </c>
      <c r="D7" s="27" t="s">
        <v>1</v>
      </c>
      <c r="E7" s="28" t="s">
        <v>0</v>
      </c>
      <c r="F7" s="28" t="s">
        <v>5</v>
      </c>
      <c r="G7" s="26" t="s">
        <v>6</v>
      </c>
      <c r="H7" s="26" t="s">
        <v>7</v>
      </c>
      <c r="I7" s="26" t="s">
        <v>57</v>
      </c>
      <c r="J7" s="40"/>
      <c r="K7" s="29" t="str">
        <f t="shared" ref="K7:Q7" si="78">CHOOSE(WEEKDAY(K6,1),"S","M","T","O","T","F","L")</f>
        <v>M</v>
      </c>
      <c r="L7" s="30" t="str">
        <f t="shared" si="78"/>
        <v>T</v>
      </c>
      <c r="M7" s="30" t="str">
        <f t="shared" si="78"/>
        <v>O</v>
      </c>
      <c r="N7" s="30" t="str">
        <f t="shared" si="78"/>
        <v>T</v>
      </c>
      <c r="O7" s="30" t="str">
        <f t="shared" si="78"/>
        <v>F</v>
      </c>
      <c r="P7" s="36" t="str">
        <f t="shared" si="78"/>
        <v>L</v>
      </c>
      <c r="Q7" s="37" t="str">
        <f t="shared" si="78"/>
        <v>S</v>
      </c>
      <c r="R7" s="29" t="str">
        <f t="shared" ref="R7:AW7" si="79">CHOOSE(WEEKDAY(R6,1),"S","M","T","O","T","F","L")</f>
        <v>M</v>
      </c>
      <c r="S7" s="30" t="str">
        <f t="shared" si="79"/>
        <v>T</v>
      </c>
      <c r="T7" s="30" t="str">
        <f t="shared" si="79"/>
        <v>O</v>
      </c>
      <c r="U7" s="30" t="str">
        <f t="shared" si="79"/>
        <v>T</v>
      </c>
      <c r="V7" s="30" t="str">
        <f t="shared" si="79"/>
        <v>F</v>
      </c>
      <c r="W7" s="36" t="str">
        <f t="shared" si="79"/>
        <v>L</v>
      </c>
      <c r="X7" s="37" t="str">
        <f t="shared" si="79"/>
        <v>S</v>
      </c>
      <c r="Y7" s="29" t="str">
        <f t="shared" si="79"/>
        <v>M</v>
      </c>
      <c r="Z7" s="30" t="str">
        <f t="shared" si="79"/>
        <v>T</v>
      </c>
      <c r="AA7" s="30" t="str">
        <f t="shared" si="79"/>
        <v>O</v>
      </c>
      <c r="AB7" s="30" t="str">
        <f t="shared" si="79"/>
        <v>T</v>
      </c>
      <c r="AC7" s="30" t="str">
        <f t="shared" si="79"/>
        <v>F</v>
      </c>
      <c r="AD7" s="36" t="str">
        <f t="shared" si="79"/>
        <v>L</v>
      </c>
      <c r="AE7" s="37" t="str">
        <f t="shared" si="79"/>
        <v>S</v>
      </c>
      <c r="AF7" s="29" t="str">
        <f t="shared" si="79"/>
        <v>M</v>
      </c>
      <c r="AG7" s="30" t="str">
        <f t="shared" si="79"/>
        <v>T</v>
      </c>
      <c r="AH7" s="30" t="str">
        <f t="shared" si="79"/>
        <v>O</v>
      </c>
      <c r="AI7" s="30" t="str">
        <f t="shared" si="79"/>
        <v>T</v>
      </c>
      <c r="AJ7" s="30" t="str">
        <f t="shared" si="79"/>
        <v>F</v>
      </c>
      <c r="AK7" s="36" t="str">
        <f t="shared" si="79"/>
        <v>L</v>
      </c>
      <c r="AL7" s="37" t="str">
        <f t="shared" si="79"/>
        <v>S</v>
      </c>
      <c r="AM7" s="29" t="str">
        <f t="shared" si="79"/>
        <v>M</v>
      </c>
      <c r="AN7" s="30" t="str">
        <f t="shared" si="79"/>
        <v>T</v>
      </c>
      <c r="AO7" s="30" t="str">
        <f t="shared" si="79"/>
        <v>O</v>
      </c>
      <c r="AP7" s="30" t="str">
        <f t="shared" si="79"/>
        <v>T</v>
      </c>
      <c r="AQ7" s="30" t="str">
        <f t="shared" si="79"/>
        <v>F</v>
      </c>
      <c r="AR7" s="30" t="str">
        <f t="shared" si="79"/>
        <v>L</v>
      </c>
      <c r="AS7" s="31" t="str">
        <f t="shared" si="79"/>
        <v>S</v>
      </c>
      <c r="AT7" s="29" t="str">
        <f t="shared" si="79"/>
        <v>M</v>
      </c>
      <c r="AU7" s="30" t="str">
        <f t="shared" si="79"/>
        <v>T</v>
      </c>
      <c r="AV7" s="30" t="str">
        <f t="shared" si="79"/>
        <v>O</v>
      </c>
      <c r="AW7" s="30" t="str">
        <f t="shared" si="79"/>
        <v>T</v>
      </c>
      <c r="AX7" s="30" t="str">
        <f t="shared" ref="AX7:CC7" si="80">CHOOSE(WEEKDAY(AX6,1),"S","M","T","O","T","F","L")</f>
        <v>F</v>
      </c>
      <c r="AY7" s="30" t="str">
        <f t="shared" si="80"/>
        <v>L</v>
      </c>
      <c r="AZ7" s="31" t="str">
        <f t="shared" si="80"/>
        <v>S</v>
      </c>
      <c r="BA7" s="29" t="str">
        <f t="shared" si="80"/>
        <v>M</v>
      </c>
      <c r="BB7" s="30" t="str">
        <f t="shared" si="80"/>
        <v>T</v>
      </c>
      <c r="BC7" s="30" t="str">
        <f t="shared" si="80"/>
        <v>O</v>
      </c>
      <c r="BD7" s="30" t="str">
        <f t="shared" si="80"/>
        <v>T</v>
      </c>
      <c r="BE7" s="30" t="str">
        <f t="shared" si="80"/>
        <v>F</v>
      </c>
      <c r="BF7" s="30" t="str">
        <f t="shared" si="80"/>
        <v>L</v>
      </c>
      <c r="BG7" s="31" t="str">
        <f t="shared" si="80"/>
        <v>S</v>
      </c>
      <c r="BH7" s="29" t="str">
        <f t="shared" si="80"/>
        <v>M</v>
      </c>
      <c r="BI7" s="30" t="str">
        <f t="shared" si="80"/>
        <v>T</v>
      </c>
      <c r="BJ7" s="30" t="str">
        <f t="shared" si="80"/>
        <v>O</v>
      </c>
      <c r="BK7" s="30" t="str">
        <f t="shared" si="80"/>
        <v>T</v>
      </c>
      <c r="BL7" s="30" t="str">
        <f t="shared" si="80"/>
        <v>F</v>
      </c>
      <c r="BM7" s="30" t="str">
        <f t="shared" si="80"/>
        <v>L</v>
      </c>
      <c r="BN7" s="31" t="str">
        <f t="shared" si="80"/>
        <v>S</v>
      </c>
      <c r="BO7" s="29" t="str">
        <f t="shared" si="80"/>
        <v>M</v>
      </c>
      <c r="BP7" s="30" t="str">
        <f t="shared" si="80"/>
        <v>T</v>
      </c>
      <c r="BQ7" s="30" t="str">
        <f t="shared" si="80"/>
        <v>O</v>
      </c>
      <c r="BR7" s="30" t="str">
        <f t="shared" si="80"/>
        <v>T</v>
      </c>
      <c r="BS7" s="30" t="str">
        <f t="shared" si="80"/>
        <v>F</v>
      </c>
      <c r="BT7" s="30" t="str">
        <f t="shared" si="80"/>
        <v>L</v>
      </c>
      <c r="BU7" s="31" t="str">
        <f t="shared" si="80"/>
        <v>S</v>
      </c>
      <c r="BV7" s="29" t="str">
        <f t="shared" si="80"/>
        <v>M</v>
      </c>
      <c r="BW7" s="30" t="str">
        <f t="shared" si="80"/>
        <v>T</v>
      </c>
      <c r="BX7" s="30" t="str">
        <f t="shared" si="80"/>
        <v>O</v>
      </c>
      <c r="BY7" s="30" t="str">
        <f t="shared" si="80"/>
        <v>T</v>
      </c>
      <c r="BZ7" s="30" t="str">
        <f t="shared" si="80"/>
        <v>F</v>
      </c>
      <c r="CA7" s="30" t="str">
        <f t="shared" si="80"/>
        <v>L</v>
      </c>
      <c r="CB7" s="31" t="str">
        <f t="shared" si="80"/>
        <v>S</v>
      </c>
      <c r="CC7" s="29" t="str">
        <f t="shared" si="80"/>
        <v>M</v>
      </c>
      <c r="CD7" s="30" t="str">
        <f t="shared" ref="CD7:CW7" si="81">CHOOSE(WEEKDAY(CD6,1),"S","M","T","O","T","F","L")</f>
        <v>T</v>
      </c>
      <c r="CE7" s="30" t="str">
        <f t="shared" si="81"/>
        <v>O</v>
      </c>
      <c r="CF7" s="30" t="str">
        <f t="shared" si="81"/>
        <v>T</v>
      </c>
      <c r="CG7" s="30" t="str">
        <f t="shared" si="81"/>
        <v>F</v>
      </c>
      <c r="CH7" s="30" t="str">
        <f t="shared" si="81"/>
        <v>L</v>
      </c>
      <c r="CI7" s="31" t="str">
        <f t="shared" si="81"/>
        <v>S</v>
      </c>
      <c r="CJ7" s="29" t="str">
        <f t="shared" si="81"/>
        <v>M</v>
      </c>
      <c r="CK7" s="30" t="str">
        <f t="shared" si="81"/>
        <v>T</v>
      </c>
      <c r="CL7" s="30" t="str">
        <f t="shared" si="81"/>
        <v>O</v>
      </c>
      <c r="CM7" s="30" t="str">
        <f t="shared" si="81"/>
        <v>T</v>
      </c>
      <c r="CN7" s="30" t="str">
        <f t="shared" si="81"/>
        <v>F</v>
      </c>
      <c r="CO7" s="30" t="str">
        <f t="shared" si="81"/>
        <v>L</v>
      </c>
      <c r="CP7" s="31" t="str">
        <f t="shared" si="81"/>
        <v>S</v>
      </c>
      <c r="CQ7" s="29" t="str">
        <f t="shared" si="81"/>
        <v>M</v>
      </c>
      <c r="CR7" s="30" t="str">
        <f t="shared" si="81"/>
        <v>T</v>
      </c>
      <c r="CS7" s="30" t="str">
        <f t="shared" si="81"/>
        <v>O</v>
      </c>
      <c r="CT7" s="30" t="str">
        <f t="shared" si="81"/>
        <v>T</v>
      </c>
      <c r="CU7" s="30" t="str">
        <f t="shared" si="81"/>
        <v>F</v>
      </c>
      <c r="CV7" s="30" t="str">
        <f t="shared" si="81"/>
        <v>L</v>
      </c>
      <c r="CW7" s="31" t="str">
        <f t="shared" si="81"/>
        <v>S</v>
      </c>
    </row>
    <row r="8" spans="1:101" s="60" customFormat="1" ht="8.4499999999999993" customHeight="1" x14ac:dyDescent="0.2">
      <c r="A8" s="49"/>
      <c r="B8" s="50"/>
      <c r="C8" s="51"/>
      <c r="D8" s="52"/>
      <c r="E8" s="53"/>
      <c r="F8" s="54" t="str">
        <f>IF(ISBLANK(E8)," - ",IF(G8=0,E8,WORKDAY(E8,G8,Helligdage!B$2:B$15)-1))</f>
        <v xml:space="preserve"> - </v>
      </c>
      <c r="G8" s="55"/>
      <c r="H8" s="56"/>
      <c r="I8" s="57" t="str">
        <f t="shared" ref="I8" si="82">IF(OR(F8=0,E8=0)," - ",DAYS360(E8,F8)+1)</f>
        <v xml:space="preserve"> - </v>
      </c>
      <c r="J8" s="5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row>
    <row r="9" spans="1:101" s="62" customFormat="1" ht="15" customHeight="1" x14ac:dyDescent="0.2">
      <c r="A9" s="75" t="str">
        <f t="shared" ref="A9:A39" si="83">IF(ISERROR(VALUE(SUBSTITUTE(prevWBS,".",""))),"1",IF(ISERROR(FIND("`",SUBSTITUTE(prevWBS,".","`",1))),TEXT(VALUE(prevWBS)+1,"#"),TEXT(VALUE(LEFT(prevWBS,FIND("`",SUBSTITUTE(prevWBS,".","`",1))-1))+1,"#")))</f>
        <v>1</v>
      </c>
      <c r="B9" s="61" t="s">
        <v>62</v>
      </c>
      <c r="D9" s="63"/>
      <c r="E9" s="64">
        <f>SUM(C4)</f>
        <v>43570</v>
      </c>
      <c r="F9" s="65">
        <f>IF(ISBLANK(E9)," - ",IF(G9=0,E9,WORKDAY(E9,G9,Helligdage!B$2:B$15)-1))</f>
        <v>43593</v>
      </c>
      <c r="G9" s="66">
        <v>15</v>
      </c>
      <c r="H9" s="67">
        <v>0</v>
      </c>
      <c r="I9" s="68">
        <f>IF(OR(F9=0,E9=0)," - ",DAYS360(E9,F9)+1)</f>
        <v>24</v>
      </c>
      <c r="J9" s="41"/>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row>
    <row r="10" spans="1:101" s="62" customFormat="1" ht="15" customHeight="1" x14ac:dyDescent="0.2">
      <c r="A10" s="75" t="str">
        <f t="shared" si="83"/>
        <v>2</v>
      </c>
      <c r="B10" s="61" t="s">
        <v>61</v>
      </c>
      <c r="D10" s="63"/>
      <c r="E10" s="64">
        <v>43594</v>
      </c>
      <c r="F10" s="65">
        <f>IF(ISBLANK(E10)," - ",IF(G10=0,E10,WORKDAY(E10,G10,Helligdage!B$2:B$15)-1))</f>
        <v>43618</v>
      </c>
      <c r="G10" s="66">
        <v>15</v>
      </c>
      <c r="H10" s="67">
        <v>0.25</v>
      </c>
      <c r="I10" s="68">
        <f t="shared" ref="I10:I57" si="84">IF(OR(F10=0,E10=0)," - ",DAYS360(E10,F10)+1)</f>
        <v>24</v>
      </c>
      <c r="J10" s="41"/>
      <c r="K10" s="69"/>
      <c r="L10" s="69"/>
      <c r="M10" s="70"/>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row>
    <row r="11" spans="1:101" s="62" customFormat="1" ht="15" customHeight="1" x14ac:dyDescent="0.2">
      <c r="A11" s="75" t="str">
        <f t="shared" si="83"/>
        <v>3</v>
      </c>
      <c r="B11" s="61"/>
      <c r="D11" s="63"/>
      <c r="E11" s="64">
        <v>43573</v>
      </c>
      <c r="F11" s="65">
        <f>IF(ISBLANK(E11)," - ",IF(G11=0,E11,WORKDAY(E11,G11,Helligdage!B$2:B$15)-1))</f>
        <v>43590</v>
      </c>
      <c r="G11" s="66">
        <v>10</v>
      </c>
      <c r="H11" s="67">
        <v>0</v>
      </c>
      <c r="I11" s="68">
        <f t="shared" si="84"/>
        <v>18</v>
      </c>
      <c r="J11" s="41"/>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row>
    <row r="12" spans="1:101" s="62" customFormat="1" ht="15" customHeight="1" x14ac:dyDescent="0.2">
      <c r="A12" s="75" t="str">
        <f t="shared" si="83"/>
        <v>4</v>
      </c>
      <c r="B12" s="61"/>
      <c r="D12" s="63"/>
      <c r="E12" s="64">
        <f t="shared" ref="E12:E57" si="85">IF(G11,F11+1," 0 ")</f>
        <v>43591</v>
      </c>
      <c r="F12" s="65">
        <f>IF(ISBLANK(E12)," - ",IF(G12=0,E12,WORKDAY(E12,G12,Helligdage!B$2:B$15)-1))</f>
        <v>43597</v>
      </c>
      <c r="G12" s="66">
        <v>5</v>
      </c>
      <c r="H12" s="67">
        <v>0</v>
      </c>
      <c r="I12" s="68">
        <f t="shared" si="84"/>
        <v>7</v>
      </c>
      <c r="J12" s="41"/>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row>
    <row r="13" spans="1:101" s="62" customFormat="1" ht="15" customHeight="1" x14ac:dyDescent="0.2">
      <c r="A13" s="75" t="str">
        <f t="shared" si="83"/>
        <v>5</v>
      </c>
      <c r="B13" s="61"/>
      <c r="D13" s="63"/>
      <c r="E13" s="64">
        <f t="shared" si="85"/>
        <v>43598</v>
      </c>
      <c r="F13" s="65">
        <f>IF(ISBLANK(E13)," - ",IF(G13=0,E13,WORKDAY(E13,G13,Helligdage!B$2:B$15)-1))</f>
        <v>43599</v>
      </c>
      <c r="G13" s="66">
        <v>2</v>
      </c>
      <c r="H13" s="67">
        <v>0</v>
      </c>
      <c r="I13" s="68">
        <f t="shared" si="84"/>
        <v>2</v>
      </c>
      <c r="J13" s="41"/>
      <c r="K13" s="69"/>
      <c r="L13" s="69"/>
      <c r="M13" s="69"/>
      <c r="N13" s="69"/>
      <c r="O13" s="69"/>
      <c r="P13" s="69"/>
      <c r="Q13" s="69"/>
      <c r="R13" s="69"/>
      <c r="S13" s="93"/>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row>
    <row r="14" spans="1:101" s="62" customFormat="1" ht="15" customHeight="1" x14ac:dyDescent="0.2">
      <c r="A14" s="75" t="str">
        <f t="shared" si="83"/>
        <v>6</v>
      </c>
      <c r="B14" s="61"/>
      <c r="D14" s="63"/>
      <c r="E14" s="64">
        <v>43591</v>
      </c>
      <c r="F14" s="65">
        <f>IF(ISBLANK(E14)," - ",IF(G14=0,E14,WORKDAY(E14,G14,Helligdage!B$2:B$15)-1))</f>
        <v>43605</v>
      </c>
      <c r="G14" s="66">
        <v>10</v>
      </c>
      <c r="H14" s="67">
        <v>0</v>
      </c>
      <c r="I14" s="68">
        <f t="shared" si="84"/>
        <v>15</v>
      </c>
      <c r="J14" s="41"/>
      <c r="K14" s="69"/>
      <c r="L14" s="69"/>
      <c r="M14" s="70"/>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row>
    <row r="15" spans="1:101" s="62" customFormat="1" ht="15" customHeight="1" x14ac:dyDescent="0.2">
      <c r="A15" s="75" t="str">
        <f t="shared" si="83"/>
        <v>7</v>
      </c>
      <c r="B15" s="61"/>
      <c r="D15" s="63"/>
      <c r="E15" s="64">
        <f t="shared" si="85"/>
        <v>43606</v>
      </c>
      <c r="F15" s="65">
        <f>IF(ISBLANK(E15)," - ",IF(G15=0,E15,WORKDAY(E15,G15,Helligdage!B$2:B$15)-1))</f>
        <v>43678</v>
      </c>
      <c r="G15" s="66">
        <v>50</v>
      </c>
      <c r="H15" s="67">
        <v>0</v>
      </c>
      <c r="I15" s="68">
        <f t="shared" si="84"/>
        <v>71</v>
      </c>
      <c r="J15" s="41"/>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row>
    <row r="16" spans="1:101" s="62" customFormat="1" ht="15" customHeight="1" x14ac:dyDescent="0.2">
      <c r="A16" s="75" t="str">
        <f t="shared" si="83"/>
        <v>8</v>
      </c>
      <c r="B16" s="61"/>
      <c r="D16" s="63"/>
      <c r="E16" s="64">
        <v>43570</v>
      </c>
      <c r="F16" s="65">
        <f>IF(ISBLANK(E16)," - ",IF(G16=0,E16,WORKDAY(E16,G16,Helligdage!B$2:B$15)-1))</f>
        <v>43600</v>
      </c>
      <c r="G16" s="66">
        <v>20</v>
      </c>
      <c r="H16" s="67">
        <v>0</v>
      </c>
      <c r="I16" s="68">
        <f t="shared" si="84"/>
        <v>31</v>
      </c>
      <c r="J16" s="41"/>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row>
    <row r="17" spans="1:101" s="62" customFormat="1" ht="15" customHeight="1" x14ac:dyDescent="0.2">
      <c r="A17" s="75" t="str">
        <f t="shared" si="83"/>
        <v>9</v>
      </c>
      <c r="B17" s="61"/>
      <c r="D17" s="63"/>
      <c r="E17" s="64">
        <f t="shared" si="85"/>
        <v>43601</v>
      </c>
      <c r="F17" s="65">
        <f>IF(ISBLANK(E17)," - ",IF(G17=0,E17,WORKDAY(E17,G17,Helligdage!B$2:B$15)-1))</f>
        <v>43618</v>
      </c>
      <c r="G17" s="66">
        <v>10</v>
      </c>
      <c r="H17" s="67">
        <v>0</v>
      </c>
      <c r="I17" s="68">
        <f t="shared" si="84"/>
        <v>17</v>
      </c>
      <c r="J17" s="41"/>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row>
    <row r="18" spans="1:101" s="62" customFormat="1" ht="15" customHeight="1" x14ac:dyDescent="0.2">
      <c r="A18" s="75" t="str">
        <f t="shared" si="83"/>
        <v>10</v>
      </c>
      <c r="B18" s="61"/>
      <c r="D18" s="63"/>
      <c r="E18" s="64">
        <f t="shared" si="85"/>
        <v>43619</v>
      </c>
      <c r="F18" s="65">
        <f>IF(ISBLANK(E18)," - ",IF(G18=0,E18,WORKDAY(E18,G18,Helligdage!B$2:B$15)-1))</f>
        <v>43634</v>
      </c>
      <c r="G18" s="66">
        <v>10</v>
      </c>
      <c r="H18" s="67">
        <v>0</v>
      </c>
      <c r="I18" s="68">
        <f t="shared" si="84"/>
        <v>16</v>
      </c>
      <c r="J18" s="41"/>
      <c r="K18" s="69"/>
      <c r="L18" s="69"/>
      <c r="M18" s="70"/>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row>
    <row r="19" spans="1:101" s="62" customFormat="1" ht="15" customHeight="1" x14ac:dyDescent="0.2">
      <c r="A19" s="75" t="str">
        <f t="shared" si="83"/>
        <v>11</v>
      </c>
      <c r="B19" s="61"/>
      <c r="D19" s="63"/>
      <c r="E19" s="64">
        <f t="shared" si="85"/>
        <v>43635</v>
      </c>
      <c r="F19" s="65">
        <f>IF(ISBLANK(E19)," - ",IF(G19=0,E19,WORKDAY(E19,G19,Helligdage!B$2:B$15)-1))</f>
        <v>43648</v>
      </c>
      <c r="G19" s="66">
        <v>10</v>
      </c>
      <c r="H19" s="67">
        <v>0</v>
      </c>
      <c r="I19" s="68">
        <f t="shared" si="84"/>
        <v>14</v>
      </c>
      <c r="J19" s="41"/>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row>
    <row r="20" spans="1:101" s="62" customFormat="1" ht="15" customHeight="1" x14ac:dyDescent="0.2">
      <c r="A20" s="75" t="str">
        <f t="shared" si="83"/>
        <v>12</v>
      </c>
      <c r="B20" s="61"/>
      <c r="D20" s="63"/>
      <c r="E20" s="64">
        <f t="shared" si="85"/>
        <v>43649</v>
      </c>
      <c r="F20" s="65">
        <f>IF(ISBLANK(E20)," - ",IF(G20=0,E20,WORKDAY(E20,G20,Helligdage!B$2:B$15)-1))</f>
        <v>43662</v>
      </c>
      <c r="G20" s="66">
        <v>10</v>
      </c>
      <c r="H20" s="67">
        <v>0</v>
      </c>
      <c r="I20" s="68">
        <f t="shared" si="84"/>
        <v>14</v>
      </c>
      <c r="J20" s="41"/>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row>
    <row r="21" spans="1:101" s="62" customFormat="1" ht="15" customHeight="1" x14ac:dyDescent="0.2">
      <c r="A21" s="75" t="str">
        <f t="shared" si="83"/>
        <v>13</v>
      </c>
      <c r="B21" s="61"/>
      <c r="D21" s="63"/>
      <c r="E21" s="64">
        <f t="shared" si="85"/>
        <v>43663</v>
      </c>
      <c r="F21" s="65">
        <f>IF(ISBLANK(E21)," - ",IF(G21=0,E21,WORKDAY(E21,G21,Helligdage!B$2:B$15)-1))</f>
        <v>43663</v>
      </c>
      <c r="G21" s="66"/>
      <c r="H21" s="67">
        <v>0</v>
      </c>
      <c r="I21" s="68">
        <f t="shared" si="84"/>
        <v>1</v>
      </c>
      <c r="J21" s="41"/>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row>
    <row r="22" spans="1:101" s="62" customFormat="1" ht="15" customHeight="1" x14ac:dyDescent="0.2">
      <c r="A22" s="75" t="str">
        <f t="shared" si="83"/>
        <v>14</v>
      </c>
      <c r="B22" s="61"/>
      <c r="D22" s="63"/>
      <c r="E22" s="64" t="str">
        <f t="shared" si="85"/>
        <v xml:space="preserve"> 0 </v>
      </c>
      <c r="F22" s="65" t="str">
        <f>IF(ISBLANK(E22)," - ",IF(G22=0,E22,WORKDAY(E22,G22,Helligdage!B$2:B$15)-1))</f>
        <v xml:space="preserve"> 0 </v>
      </c>
      <c r="G22" s="66"/>
      <c r="H22" s="67">
        <v>0</v>
      </c>
      <c r="I22" s="68">
        <f t="shared" si="84"/>
        <v>1</v>
      </c>
      <c r="J22" s="41"/>
      <c r="K22" s="69"/>
      <c r="L22" s="69"/>
      <c r="M22" s="70"/>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row>
    <row r="23" spans="1:101" s="62" customFormat="1" ht="15" customHeight="1" x14ac:dyDescent="0.2">
      <c r="A23" s="75" t="str">
        <f t="shared" si="83"/>
        <v>15</v>
      </c>
      <c r="B23" s="61"/>
      <c r="D23" s="63"/>
      <c r="E23" s="64" t="str">
        <f t="shared" si="85"/>
        <v xml:space="preserve"> 0 </v>
      </c>
      <c r="F23" s="65" t="str">
        <f>IF(ISBLANK(E23)," - ",IF(G23=0,E23,WORKDAY(E23,G23,Helligdage!B$2:B$15)-1))</f>
        <v xml:space="preserve"> 0 </v>
      </c>
      <c r="G23" s="66"/>
      <c r="H23" s="67">
        <v>0</v>
      </c>
      <c r="I23" s="68">
        <f t="shared" si="84"/>
        <v>1</v>
      </c>
      <c r="J23" s="41"/>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row>
    <row r="24" spans="1:101" s="62" customFormat="1" ht="15" customHeight="1" x14ac:dyDescent="0.2">
      <c r="A24" s="75" t="str">
        <f t="shared" si="83"/>
        <v>16</v>
      </c>
      <c r="B24" s="61"/>
      <c r="D24" s="63"/>
      <c r="E24" s="64" t="str">
        <f t="shared" si="85"/>
        <v xml:space="preserve"> 0 </v>
      </c>
      <c r="F24" s="65" t="str">
        <f>IF(ISBLANK(E24)," - ",IF(G24=0,E24,WORKDAY(E24,G24,Helligdage!B$2:B$15)-1))</f>
        <v xml:space="preserve"> 0 </v>
      </c>
      <c r="G24" s="66"/>
      <c r="H24" s="67">
        <v>0</v>
      </c>
      <c r="I24" s="68">
        <f t="shared" si="84"/>
        <v>1</v>
      </c>
      <c r="J24" s="41"/>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row>
    <row r="25" spans="1:101" s="62" customFormat="1" ht="15" customHeight="1" x14ac:dyDescent="0.2">
      <c r="A25" s="75" t="str">
        <f t="shared" si="83"/>
        <v>17</v>
      </c>
      <c r="B25" s="61"/>
      <c r="D25" s="63"/>
      <c r="E25" s="64" t="str">
        <f t="shared" si="85"/>
        <v xml:space="preserve"> 0 </v>
      </c>
      <c r="F25" s="65" t="str">
        <f>IF(ISBLANK(E25)," - ",IF(G25=0,E25,WORKDAY(E25,G25,Helligdage!B$2:B$15)-1))</f>
        <v xml:space="preserve"> 0 </v>
      </c>
      <c r="G25" s="66"/>
      <c r="H25" s="67">
        <v>0</v>
      </c>
      <c r="I25" s="68">
        <f t="shared" si="84"/>
        <v>1</v>
      </c>
      <c r="J25" s="41"/>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row>
    <row r="26" spans="1:101" s="62" customFormat="1" ht="15" customHeight="1" x14ac:dyDescent="0.2">
      <c r="A26" s="75" t="str">
        <f t="shared" si="83"/>
        <v>18</v>
      </c>
      <c r="B26" s="61"/>
      <c r="D26" s="63"/>
      <c r="E26" s="64" t="str">
        <f t="shared" si="85"/>
        <v xml:space="preserve"> 0 </v>
      </c>
      <c r="F26" s="65" t="str">
        <f>IF(ISBLANK(E26)," - ",IF(G26=0,E26,WORKDAY(E26,G26,Helligdage!B$2:B$15)-1))</f>
        <v xml:space="preserve"> 0 </v>
      </c>
      <c r="G26" s="66"/>
      <c r="H26" s="67">
        <v>0</v>
      </c>
      <c r="I26" s="68">
        <f t="shared" si="84"/>
        <v>1</v>
      </c>
      <c r="J26" s="41"/>
      <c r="K26" s="69"/>
      <c r="L26" s="69"/>
      <c r="M26" s="70"/>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row>
    <row r="27" spans="1:101" s="62" customFormat="1" ht="15" customHeight="1" x14ac:dyDescent="0.2">
      <c r="A27" s="75" t="str">
        <f t="shared" si="83"/>
        <v>19</v>
      </c>
      <c r="B27" s="61"/>
      <c r="D27" s="63"/>
      <c r="E27" s="64" t="str">
        <f t="shared" si="85"/>
        <v xml:space="preserve"> 0 </v>
      </c>
      <c r="F27" s="65" t="str">
        <f>IF(ISBLANK(E27)," - ",IF(G27=0,E27,WORKDAY(E27,G27,Helligdage!B$2:B$15)-1))</f>
        <v xml:space="preserve"> 0 </v>
      </c>
      <c r="G27" s="66"/>
      <c r="H27" s="67">
        <v>0</v>
      </c>
      <c r="I27" s="68">
        <f t="shared" si="84"/>
        <v>1</v>
      </c>
      <c r="J27" s="41"/>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row>
    <row r="28" spans="1:101" s="62" customFormat="1" ht="15" customHeight="1" x14ac:dyDescent="0.2">
      <c r="A28" s="75" t="str">
        <f t="shared" si="83"/>
        <v>20</v>
      </c>
      <c r="B28" s="61"/>
      <c r="D28" s="63"/>
      <c r="E28" s="64" t="str">
        <f t="shared" si="85"/>
        <v xml:space="preserve"> 0 </v>
      </c>
      <c r="F28" s="65" t="str">
        <f>IF(ISBLANK(E28)," - ",IF(G28=0,E28,WORKDAY(E28,G28,Helligdage!B$2:B$15)-1))</f>
        <v xml:space="preserve"> 0 </v>
      </c>
      <c r="G28" s="66"/>
      <c r="H28" s="67">
        <v>0</v>
      </c>
      <c r="I28" s="68">
        <f t="shared" si="84"/>
        <v>1</v>
      </c>
      <c r="J28" s="41"/>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row>
    <row r="29" spans="1:101" s="62" customFormat="1" ht="15" customHeight="1" x14ac:dyDescent="0.2">
      <c r="A29" s="75" t="str">
        <f t="shared" si="83"/>
        <v>21</v>
      </c>
      <c r="B29" s="61"/>
      <c r="D29" s="63"/>
      <c r="E29" s="64" t="str">
        <f t="shared" si="85"/>
        <v xml:space="preserve"> 0 </v>
      </c>
      <c r="F29" s="65" t="str">
        <f>IF(ISBLANK(E29)," - ",IF(G29=0,E29,WORKDAY(E29,G29,Helligdage!B$2:B$15)-1))</f>
        <v xml:space="preserve"> 0 </v>
      </c>
      <c r="G29" s="66"/>
      <c r="H29" s="67">
        <v>0</v>
      </c>
      <c r="I29" s="68">
        <f t="shared" si="84"/>
        <v>1</v>
      </c>
      <c r="J29" s="41"/>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row>
    <row r="30" spans="1:101" s="62" customFormat="1" ht="15" customHeight="1" x14ac:dyDescent="0.2">
      <c r="A30" s="75" t="str">
        <f t="shared" si="83"/>
        <v>22</v>
      </c>
      <c r="B30" s="61"/>
      <c r="D30" s="63"/>
      <c r="E30" s="64" t="str">
        <f t="shared" si="85"/>
        <v xml:space="preserve"> 0 </v>
      </c>
      <c r="F30" s="65" t="str">
        <f>IF(ISBLANK(E30)," - ",IF(G30=0,E30,WORKDAY(E30,G30,Helligdage!B$2:B$15)-1))</f>
        <v xml:space="preserve"> 0 </v>
      </c>
      <c r="G30" s="66"/>
      <c r="H30" s="67">
        <v>0</v>
      </c>
      <c r="I30" s="68">
        <f t="shared" si="84"/>
        <v>1</v>
      </c>
      <c r="J30" s="41"/>
      <c r="K30" s="69"/>
      <c r="L30" s="69"/>
      <c r="M30" s="70"/>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row>
    <row r="31" spans="1:101" s="62" customFormat="1" ht="15" customHeight="1" x14ac:dyDescent="0.2">
      <c r="A31" s="75" t="str">
        <f t="shared" si="83"/>
        <v>23</v>
      </c>
      <c r="B31" s="61"/>
      <c r="D31" s="63"/>
      <c r="E31" s="64" t="str">
        <f t="shared" si="85"/>
        <v xml:space="preserve"> 0 </v>
      </c>
      <c r="F31" s="65" t="str">
        <f>IF(ISBLANK(E31)," - ",IF(G31=0,E31,WORKDAY(E31,G31,Helligdage!B$2:B$15)-1))</f>
        <v xml:space="preserve"> 0 </v>
      </c>
      <c r="G31" s="66"/>
      <c r="H31" s="67">
        <v>0</v>
      </c>
      <c r="I31" s="68">
        <f t="shared" si="84"/>
        <v>1</v>
      </c>
      <c r="J31" s="41"/>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row>
    <row r="32" spans="1:101" s="62" customFormat="1" ht="15" customHeight="1" x14ac:dyDescent="0.2">
      <c r="A32" s="75" t="str">
        <f t="shared" si="83"/>
        <v>24</v>
      </c>
      <c r="B32" s="61"/>
      <c r="D32" s="63"/>
      <c r="E32" s="64" t="str">
        <f t="shared" si="85"/>
        <v xml:space="preserve"> 0 </v>
      </c>
      <c r="F32" s="65" t="str">
        <f>IF(ISBLANK(E32)," - ",IF(G32=0,E32,WORKDAY(E32,G32,Helligdage!B$2:B$15)-1))</f>
        <v xml:space="preserve"> 0 </v>
      </c>
      <c r="G32" s="66"/>
      <c r="H32" s="67">
        <v>0</v>
      </c>
      <c r="I32" s="68">
        <f t="shared" si="84"/>
        <v>1</v>
      </c>
      <c r="J32" s="41"/>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row>
    <row r="33" spans="1:101" s="62" customFormat="1" ht="15" customHeight="1" x14ac:dyDescent="0.2">
      <c r="A33" s="75" t="str">
        <f t="shared" si="83"/>
        <v>25</v>
      </c>
      <c r="B33" s="61"/>
      <c r="D33" s="63"/>
      <c r="E33" s="64" t="str">
        <f t="shared" si="85"/>
        <v xml:space="preserve"> 0 </v>
      </c>
      <c r="F33" s="65" t="str">
        <f>IF(ISBLANK(E33)," - ",IF(G33=0,E33,WORKDAY(E33,G33,Helligdage!B$2:B$15)-1))</f>
        <v xml:space="preserve"> 0 </v>
      </c>
      <c r="G33" s="66"/>
      <c r="H33" s="67">
        <v>0</v>
      </c>
      <c r="I33" s="68">
        <f t="shared" si="84"/>
        <v>1</v>
      </c>
      <c r="J33" s="41"/>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row>
    <row r="34" spans="1:101" s="62" customFormat="1" ht="15" customHeight="1" x14ac:dyDescent="0.2">
      <c r="A34" s="75" t="str">
        <f t="shared" si="83"/>
        <v>26</v>
      </c>
      <c r="B34" s="61"/>
      <c r="D34" s="63"/>
      <c r="E34" s="64" t="str">
        <f t="shared" si="85"/>
        <v xml:space="preserve"> 0 </v>
      </c>
      <c r="F34" s="65" t="str">
        <f>IF(ISBLANK(E34)," - ",IF(G34=0,E34,WORKDAY(E34,G34,Helligdage!B$2:B$15)-1))</f>
        <v xml:space="preserve"> 0 </v>
      </c>
      <c r="G34" s="66"/>
      <c r="H34" s="67">
        <v>0</v>
      </c>
      <c r="I34" s="68">
        <f t="shared" si="84"/>
        <v>1</v>
      </c>
      <c r="J34" s="41"/>
      <c r="K34" s="69"/>
      <c r="L34" s="69"/>
      <c r="M34" s="70"/>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row>
    <row r="35" spans="1:101" s="62" customFormat="1" ht="15" customHeight="1" x14ac:dyDescent="0.2">
      <c r="A35" s="75" t="str">
        <f t="shared" si="83"/>
        <v>27</v>
      </c>
      <c r="B35" s="61"/>
      <c r="D35" s="63"/>
      <c r="E35" s="64" t="str">
        <f t="shared" si="85"/>
        <v xml:space="preserve"> 0 </v>
      </c>
      <c r="F35" s="65" t="str">
        <f>IF(ISBLANK(E35)," - ",IF(G35=0,E35,WORKDAY(E35,G35,Helligdage!B$2:B$15)-1))</f>
        <v xml:space="preserve"> 0 </v>
      </c>
      <c r="G35" s="66"/>
      <c r="H35" s="67">
        <v>0</v>
      </c>
      <c r="I35" s="68">
        <f t="shared" si="84"/>
        <v>1</v>
      </c>
      <c r="J35" s="41"/>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row>
    <row r="36" spans="1:101" s="62" customFormat="1" ht="15" customHeight="1" x14ac:dyDescent="0.2">
      <c r="A36" s="75" t="str">
        <f t="shared" si="83"/>
        <v>28</v>
      </c>
      <c r="B36" s="61"/>
      <c r="D36" s="63"/>
      <c r="E36" s="64" t="str">
        <f t="shared" si="85"/>
        <v xml:space="preserve"> 0 </v>
      </c>
      <c r="F36" s="65" t="str">
        <f>IF(ISBLANK(E36)," - ",IF(G36=0,E36,WORKDAY(E36,G36,Helligdage!B$2:B$15)-1))</f>
        <v xml:space="preserve"> 0 </v>
      </c>
      <c r="G36" s="66"/>
      <c r="H36" s="67">
        <v>0</v>
      </c>
      <c r="I36" s="68">
        <f t="shared" si="84"/>
        <v>1</v>
      </c>
      <c r="J36" s="41"/>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row>
    <row r="37" spans="1:101" s="62" customFormat="1" ht="15" customHeight="1" x14ac:dyDescent="0.2">
      <c r="A37" s="75" t="str">
        <f t="shared" si="83"/>
        <v>29</v>
      </c>
      <c r="B37" s="61"/>
      <c r="D37" s="63"/>
      <c r="E37" s="64" t="str">
        <f t="shared" si="85"/>
        <v xml:space="preserve"> 0 </v>
      </c>
      <c r="F37" s="65" t="str">
        <f>IF(ISBLANK(E37)," - ",IF(G37=0,E37,WORKDAY(E37,G37,Helligdage!B$2:B$15)-1))</f>
        <v xml:space="preserve"> 0 </v>
      </c>
      <c r="G37" s="66"/>
      <c r="H37" s="67">
        <v>0</v>
      </c>
      <c r="I37" s="68">
        <f t="shared" si="84"/>
        <v>1</v>
      </c>
      <c r="J37" s="41"/>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row>
    <row r="38" spans="1:101" s="62" customFormat="1" ht="15" customHeight="1" x14ac:dyDescent="0.2">
      <c r="A38" s="75" t="str">
        <f t="shared" si="83"/>
        <v>30</v>
      </c>
      <c r="B38" s="61"/>
      <c r="D38" s="63"/>
      <c r="E38" s="64" t="str">
        <f t="shared" si="85"/>
        <v xml:space="preserve"> 0 </v>
      </c>
      <c r="F38" s="65" t="str">
        <f>IF(ISBLANK(E38)," - ",IF(G38=0,E38,WORKDAY(E38,G38,Helligdage!B$2:B$15)-1))</f>
        <v xml:space="preserve"> 0 </v>
      </c>
      <c r="G38" s="66"/>
      <c r="H38" s="67">
        <v>0</v>
      </c>
      <c r="I38" s="68">
        <f t="shared" si="84"/>
        <v>1</v>
      </c>
      <c r="J38" s="41"/>
      <c r="K38" s="69"/>
      <c r="L38" s="69"/>
      <c r="M38" s="70"/>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row>
    <row r="39" spans="1:101" s="62" customFormat="1" ht="15" customHeight="1" x14ac:dyDescent="0.2">
      <c r="A39" s="75" t="str">
        <f t="shared" si="83"/>
        <v>31</v>
      </c>
      <c r="B39" s="61"/>
      <c r="D39" s="63"/>
      <c r="E39" s="64" t="str">
        <f t="shared" si="85"/>
        <v xml:space="preserve"> 0 </v>
      </c>
      <c r="F39" s="65" t="str">
        <f>IF(ISBLANK(E39)," - ",IF(G39=0,E39,WORKDAY(E39,G39,Helligdage!B$2:B$15)-1))</f>
        <v xml:space="preserve"> 0 </v>
      </c>
      <c r="G39" s="66"/>
      <c r="H39" s="67">
        <v>0</v>
      </c>
      <c r="I39" s="68">
        <f t="shared" si="84"/>
        <v>1</v>
      </c>
      <c r="J39" s="41"/>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row>
    <row r="40" spans="1:101" s="62" customFormat="1" ht="15" customHeight="1" x14ac:dyDescent="0.2">
      <c r="A40" s="75" t="str">
        <f t="shared" ref="A40:A57" si="86">IF(ISERROR(VALUE(SUBSTITUTE(prevWBS,".",""))),"1",IF(ISERROR(FIND("`",SUBSTITUTE(prevWBS,".","`",1))),TEXT(VALUE(prevWBS)+1,"#"),TEXT(VALUE(LEFT(prevWBS,FIND("`",SUBSTITUTE(prevWBS,".","`",1))-1))+1,"#")))</f>
        <v>32</v>
      </c>
      <c r="B40" s="61"/>
      <c r="D40" s="63"/>
      <c r="E40" s="64" t="str">
        <f t="shared" si="85"/>
        <v xml:space="preserve"> 0 </v>
      </c>
      <c r="F40" s="65" t="str">
        <f>IF(ISBLANK(E40)," - ",IF(G40=0,E40,WORKDAY(E40,G40,Helligdage!B$2:B$15)-1))</f>
        <v xml:space="preserve"> 0 </v>
      </c>
      <c r="G40" s="66"/>
      <c r="H40" s="67">
        <v>0</v>
      </c>
      <c r="I40" s="68">
        <f t="shared" si="84"/>
        <v>1</v>
      </c>
      <c r="J40" s="41"/>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row>
    <row r="41" spans="1:101" s="62" customFormat="1" ht="15" customHeight="1" x14ac:dyDescent="0.2">
      <c r="A41" s="75" t="str">
        <f t="shared" si="86"/>
        <v>33</v>
      </c>
      <c r="B41" s="61"/>
      <c r="D41" s="63"/>
      <c r="E41" s="64" t="str">
        <f t="shared" si="85"/>
        <v xml:space="preserve"> 0 </v>
      </c>
      <c r="F41" s="65" t="str">
        <f>IF(ISBLANK(E41)," - ",IF(G41=0,E41,WORKDAY(E41,G41,Helligdage!B$2:B$15)-1))</f>
        <v xml:space="preserve"> 0 </v>
      </c>
      <c r="G41" s="66"/>
      <c r="H41" s="67">
        <v>0</v>
      </c>
      <c r="I41" s="68">
        <f t="shared" si="84"/>
        <v>1</v>
      </c>
      <c r="J41" s="41"/>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row>
    <row r="42" spans="1:101" s="62" customFormat="1" ht="15" customHeight="1" x14ac:dyDescent="0.2">
      <c r="A42" s="75" t="str">
        <f t="shared" si="86"/>
        <v>34</v>
      </c>
      <c r="B42" s="61"/>
      <c r="D42" s="63"/>
      <c r="E42" s="64" t="str">
        <f t="shared" si="85"/>
        <v xml:space="preserve"> 0 </v>
      </c>
      <c r="F42" s="65" t="str">
        <f>IF(ISBLANK(E42)," - ",IF(G42=0,E42,WORKDAY(E42,G42,Helligdage!B$2:B$15)-1))</f>
        <v xml:space="preserve"> 0 </v>
      </c>
      <c r="G42" s="66"/>
      <c r="H42" s="67">
        <v>0</v>
      </c>
      <c r="I42" s="68">
        <f t="shared" si="84"/>
        <v>1</v>
      </c>
      <c r="J42" s="41"/>
      <c r="K42" s="69"/>
      <c r="L42" s="69"/>
      <c r="M42" s="70"/>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row>
    <row r="43" spans="1:101" s="62" customFormat="1" ht="15" customHeight="1" x14ac:dyDescent="0.2">
      <c r="A43" s="75" t="str">
        <f t="shared" si="86"/>
        <v>35</v>
      </c>
      <c r="B43" s="61"/>
      <c r="D43" s="63"/>
      <c r="E43" s="64" t="str">
        <f t="shared" si="85"/>
        <v xml:space="preserve"> 0 </v>
      </c>
      <c r="F43" s="65" t="str">
        <f>IF(ISBLANK(E43)," - ",IF(G43=0,E43,WORKDAY(E43,G43,Helligdage!B$2:B$15)-1))</f>
        <v xml:space="preserve"> 0 </v>
      </c>
      <c r="G43" s="66"/>
      <c r="H43" s="67">
        <v>0</v>
      </c>
      <c r="I43" s="68">
        <f t="shared" si="84"/>
        <v>1</v>
      </c>
      <c r="J43" s="41"/>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row>
    <row r="44" spans="1:101" s="62" customFormat="1" ht="15" customHeight="1" x14ac:dyDescent="0.2">
      <c r="A44" s="75" t="str">
        <f t="shared" si="86"/>
        <v>36</v>
      </c>
      <c r="B44" s="61"/>
      <c r="D44" s="63"/>
      <c r="E44" s="64" t="str">
        <f t="shared" si="85"/>
        <v xml:space="preserve"> 0 </v>
      </c>
      <c r="F44" s="65" t="str">
        <f>IF(ISBLANK(E44)," - ",IF(G44=0,E44,WORKDAY(E44,G44,Helligdage!B$2:B$15)-1))</f>
        <v xml:space="preserve"> 0 </v>
      </c>
      <c r="G44" s="66"/>
      <c r="H44" s="67">
        <v>0</v>
      </c>
      <c r="I44" s="68">
        <f t="shared" si="84"/>
        <v>1</v>
      </c>
      <c r="J44" s="41"/>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row>
    <row r="45" spans="1:101" s="62" customFormat="1" ht="15" customHeight="1" x14ac:dyDescent="0.2">
      <c r="A45" s="75" t="str">
        <f t="shared" si="86"/>
        <v>37</v>
      </c>
      <c r="B45" s="61"/>
      <c r="D45" s="63"/>
      <c r="E45" s="64" t="str">
        <f t="shared" si="85"/>
        <v xml:space="preserve"> 0 </v>
      </c>
      <c r="F45" s="65" t="str">
        <f>IF(ISBLANK(E45)," - ",IF(G45=0,E45,WORKDAY(E45,G45,Helligdage!B$2:B$15)-1))</f>
        <v xml:space="preserve"> 0 </v>
      </c>
      <c r="G45" s="66"/>
      <c r="H45" s="67">
        <v>0</v>
      </c>
      <c r="I45" s="68">
        <f t="shared" si="84"/>
        <v>1</v>
      </c>
      <c r="J45" s="41"/>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row>
    <row r="46" spans="1:101" s="62" customFormat="1" ht="15" customHeight="1" x14ac:dyDescent="0.2">
      <c r="A46" s="75" t="str">
        <f t="shared" si="86"/>
        <v>38</v>
      </c>
      <c r="B46" s="61"/>
      <c r="D46" s="63"/>
      <c r="E46" s="64" t="str">
        <f t="shared" si="85"/>
        <v xml:space="preserve"> 0 </v>
      </c>
      <c r="F46" s="65" t="str">
        <f>IF(ISBLANK(E46)," - ",IF(G46=0,E46,WORKDAY(E46,G46,Helligdage!B$2:B$15)-1))</f>
        <v xml:space="preserve"> 0 </v>
      </c>
      <c r="G46" s="66"/>
      <c r="H46" s="67">
        <v>0</v>
      </c>
      <c r="I46" s="68">
        <f t="shared" si="84"/>
        <v>1</v>
      </c>
      <c r="J46" s="41"/>
      <c r="K46" s="69"/>
      <c r="L46" s="69"/>
      <c r="M46" s="70"/>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row>
    <row r="47" spans="1:101" s="62" customFormat="1" ht="15" customHeight="1" x14ac:dyDescent="0.2">
      <c r="A47" s="75" t="str">
        <f t="shared" si="86"/>
        <v>39</v>
      </c>
      <c r="B47" s="61"/>
      <c r="D47" s="63"/>
      <c r="E47" s="64" t="str">
        <f t="shared" si="85"/>
        <v xml:space="preserve"> 0 </v>
      </c>
      <c r="F47" s="65" t="str">
        <f>IF(ISBLANK(E47)," - ",IF(G47=0,E47,WORKDAY(E47,G47,Helligdage!B$2:B$15)-1))</f>
        <v xml:space="preserve"> 0 </v>
      </c>
      <c r="G47" s="66"/>
      <c r="H47" s="67">
        <v>0</v>
      </c>
      <c r="I47" s="68">
        <f t="shared" si="84"/>
        <v>1</v>
      </c>
      <c r="J47" s="41"/>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row>
    <row r="48" spans="1:101" s="62" customFormat="1" ht="15" customHeight="1" x14ac:dyDescent="0.2">
      <c r="A48" s="75" t="str">
        <f t="shared" si="86"/>
        <v>40</v>
      </c>
      <c r="B48" s="61"/>
      <c r="D48" s="63"/>
      <c r="E48" s="64" t="str">
        <f t="shared" si="85"/>
        <v xml:space="preserve"> 0 </v>
      </c>
      <c r="F48" s="65" t="str">
        <f>IF(ISBLANK(E48)," - ",IF(G48=0,E48,WORKDAY(E48,G48,Helligdage!B$2:B$15)-1))</f>
        <v xml:space="preserve"> 0 </v>
      </c>
      <c r="G48" s="66"/>
      <c r="H48" s="67">
        <v>0</v>
      </c>
      <c r="I48" s="68">
        <f t="shared" si="84"/>
        <v>1</v>
      </c>
      <c r="J48" s="41"/>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row>
    <row r="49" spans="1:101" s="62" customFormat="1" ht="15" customHeight="1" x14ac:dyDescent="0.2">
      <c r="A49" s="75" t="str">
        <f t="shared" si="86"/>
        <v>41</v>
      </c>
      <c r="B49" s="61"/>
      <c r="D49" s="63"/>
      <c r="E49" s="64" t="str">
        <f t="shared" si="85"/>
        <v xml:space="preserve"> 0 </v>
      </c>
      <c r="F49" s="65" t="str">
        <f>IF(ISBLANK(E49)," - ",IF(G49=0,E49,WORKDAY(E49,G49,Helligdage!B$2:B$15)-1))</f>
        <v xml:space="preserve"> 0 </v>
      </c>
      <c r="G49" s="66"/>
      <c r="H49" s="67">
        <v>0</v>
      </c>
      <c r="I49" s="68">
        <f t="shared" si="84"/>
        <v>1</v>
      </c>
      <c r="J49" s="41"/>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row>
    <row r="50" spans="1:101" s="62" customFormat="1" ht="15" customHeight="1" x14ac:dyDescent="0.2">
      <c r="A50" s="75" t="str">
        <f t="shared" si="86"/>
        <v>42</v>
      </c>
      <c r="B50" s="61"/>
      <c r="D50" s="63"/>
      <c r="E50" s="64" t="str">
        <f t="shared" si="85"/>
        <v xml:space="preserve"> 0 </v>
      </c>
      <c r="F50" s="65" t="str">
        <f>IF(ISBLANK(E50)," - ",IF(G50=0,E50,WORKDAY(E50,G50,Helligdage!B$2:B$15)-1))</f>
        <v xml:space="preserve"> 0 </v>
      </c>
      <c r="G50" s="66"/>
      <c r="H50" s="67">
        <v>0</v>
      </c>
      <c r="I50" s="68">
        <f t="shared" si="84"/>
        <v>1</v>
      </c>
      <c r="J50" s="41"/>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row>
    <row r="51" spans="1:101" s="62" customFormat="1" ht="15" customHeight="1" x14ac:dyDescent="0.2">
      <c r="A51" s="75" t="str">
        <f t="shared" si="86"/>
        <v>43</v>
      </c>
      <c r="B51" s="61"/>
      <c r="D51" s="63"/>
      <c r="E51" s="64" t="str">
        <f t="shared" si="85"/>
        <v xml:space="preserve"> 0 </v>
      </c>
      <c r="F51" s="65" t="str">
        <f>IF(ISBLANK(E51)," - ",IF(G51=0,E51,WORKDAY(E51,G51,Helligdage!B$2:B$15)-1))</f>
        <v xml:space="preserve"> 0 </v>
      </c>
      <c r="G51" s="66"/>
      <c r="H51" s="67">
        <v>0</v>
      </c>
      <c r="I51" s="68">
        <f t="shared" si="84"/>
        <v>1</v>
      </c>
      <c r="J51" s="41"/>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row>
    <row r="52" spans="1:101" s="62" customFormat="1" ht="15" customHeight="1" x14ac:dyDescent="0.2">
      <c r="A52" s="75" t="str">
        <f t="shared" si="86"/>
        <v>44</v>
      </c>
      <c r="B52" s="61"/>
      <c r="D52" s="63"/>
      <c r="E52" s="64" t="str">
        <f t="shared" si="85"/>
        <v xml:space="preserve"> 0 </v>
      </c>
      <c r="F52" s="65" t="str">
        <f>IF(ISBLANK(E52)," - ",IF(G52=0,E52,WORKDAY(E52,G52,Helligdage!B$2:B$15)-1))</f>
        <v xml:space="preserve"> 0 </v>
      </c>
      <c r="G52" s="66"/>
      <c r="H52" s="67">
        <v>0</v>
      </c>
      <c r="I52" s="68">
        <f t="shared" si="84"/>
        <v>1</v>
      </c>
      <c r="J52" s="41"/>
      <c r="K52" s="69"/>
      <c r="L52" s="69"/>
      <c r="M52" s="70"/>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row>
    <row r="53" spans="1:101" s="62" customFormat="1" ht="15" customHeight="1" x14ac:dyDescent="0.2">
      <c r="A53" s="75" t="str">
        <f t="shared" si="86"/>
        <v>45</v>
      </c>
      <c r="B53" s="61"/>
      <c r="D53" s="63"/>
      <c r="E53" s="64" t="str">
        <f t="shared" si="85"/>
        <v xml:space="preserve"> 0 </v>
      </c>
      <c r="F53" s="65" t="str">
        <f>IF(ISBLANK(E53)," - ",IF(G53=0,E53,WORKDAY(E53,G53,Helligdage!B$2:B$15)-1))</f>
        <v xml:space="preserve"> 0 </v>
      </c>
      <c r="G53" s="66"/>
      <c r="H53" s="67">
        <v>0</v>
      </c>
      <c r="I53" s="68">
        <f t="shared" si="84"/>
        <v>1</v>
      </c>
      <c r="J53" s="41"/>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row>
    <row r="54" spans="1:101" s="62" customFormat="1" ht="15" customHeight="1" x14ac:dyDescent="0.2">
      <c r="A54" s="75" t="str">
        <f t="shared" si="86"/>
        <v>46</v>
      </c>
      <c r="B54" s="61"/>
      <c r="D54" s="63"/>
      <c r="E54" s="64" t="str">
        <f t="shared" si="85"/>
        <v xml:space="preserve"> 0 </v>
      </c>
      <c r="F54" s="65" t="str">
        <f>IF(ISBLANK(E54)," - ",IF(G54=0,E54,WORKDAY(E54,G54,Helligdage!B$2:B$15)-1))</f>
        <v xml:space="preserve"> 0 </v>
      </c>
      <c r="G54" s="66"/>
      <c r="H54" s="67">
        <v>0</v>
      </c>
      <c r="I54" s="68">
        <f t="shared" si="84"/>
        <v>1</v>
      </c>
      <c r="J54" s="41"/>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row>
    <row r="55" spans="1:101" s="62" customFormat="1" ht="15" customHeight="1" x14ac:dyDescent="0.2">
      <c r="A55" s="75" t="str">
        <f t="shared" si="86"/>
        <v>47</v>
      </c>
      <c r="B55" s="61"/>
      <c r="D55" s="63"/>
      <c r="E55" s="64" t="str">
        <f t="shared" si="85"/>
        <v xml:space="preserve"> 0 </v>
      </c>
      <c r="F55" s="65" t="str">
        <f>IF(ISBLANK(E55)," - ",IF(G55=0,E55,WORKDAY(E55,G55,Helligdage!B$2:B$15)-1))</f>
        <v xml:space="preserve"> 0 </v>
      </c>
      <c r="G55" s="66"/>
      <c r="H55" s="67">
        <v>0</v>
      </c>
      <c r="I55" s="68">
        <f t="shared" si="84"/>
        <v>1</v>
      </c>
      <c r="J55" s="41"/>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row>
    <row r="56" spans="1:101" s="62" customFormat="1" ht="15" customHeight="1" x14ac:dyDescent="0.2">
      <c r="A56" s="75" t="str">
        <f t="shared" si="86"/>
        <v>48</v>
      </c>
      <c r="B56" s="61"/>
      <c r="D56" s="63"/>
      <c r="E56" s="64" t="str">
        <f t="shared" si="85"/>
        <v xml:space="preserve"> 0 </v>
      </c>
      <c r="F56" s="65" t="str">
        <f>IF(ISBLANK(E56)," - ",IF(G56=0,E56,WORKDAY(E56,G56,Helligdage!B$2:B$15)-1))</f>
        <v xml:space="preserve"> 0 </v>
      </c>
      <c r="G56" s="66"/>
      <c r="H56" s="67">
        <v>0</v>
      </c>
      <c r="I56" s="68">
        <f t="shared" si="84"/>
        <v>1</v>
      </c>
      <c r="J56" s="41"/>
      <c r="K56" s="69"/>
      <c r="L56" s="69"/>
      <c r="M56" s="70"/>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row>
    <row r="57" spans="1:101" s="62" customFormat="1" ht="15" customHeight="1" x14ac:dyDescent="0.2">
      <c r="A57" s="75" t="str">
        <f t="shared" si="86"/>
        <v>49</v>
      </c>
      <c r="B57" s="61"/>
      <c r="D57" s="63"/>
      <c r="E57" s="64" t="str">
        <f t="shared" si="85"/>
        <v xml:space="preserve"> 0 </v>
      </c>
      <c r="F57" s="65" t="str">
        <f>IF(ISBLANK(E57)," - ",IF(G57=0,E57,WORKDAY(E57,G57,Helligdage!B$2:B$15)-1))</f>
        <v xml:space="preserve"> 0 </v>
      </c>
      <c r="G57" s="66"/>
      <c r="H57" s="67">
        <v>0</v>
      </c>
      <c r="I57" s="68">
        <f t="shared" si="84"/>
        <v>1</v>
      </c>
      <c r="J57" s="41"/>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row>
    <row r="58" spans="1:101" s="21" customFormat="1" ht="15" customHeight="1" x14ac:dyDescent="0.2">
      <c r="A58" s="71"/>
      <c r="D58" s="71"/>
      <c r="J58" s="74"/>
    </row>
    <row r="59" spans="1:101" s="21" customFormat="1" ht="15" customHeight="1" x14ac:dyDescent="0.2">
      <c r="A59" s="71"/>
      <c r="D59" s="71"/>
      <c r="J59" s="74"/>
    </row>
    <row r="60" spans="1:101" s="21" customFormat="1" ht="15" customHeight="1" x14ac:dyDescent="0.2">
      <c r="A60" s="71"/>
      <c r="D60" s="71"/>
      <c r="J60" s="74"/>
    </row>
    <row r="61" spans="1:101" s="21" customFormat="1" ht="15" customHeight="1" x14ac:dyDescent="0.2">
      <c r="A61" s="71"/>
      <c r="D61" s="71"/>
      <c r="J61" s="74"/>
    </row>
    <row r="62" spans="1:101" s="21" customFormat="1" ht="15" customHeight="1" x14ac:dyDescent="0.2">
      <c r="A62" s="71"/>
      <c r="D62" s="71"/>
      <c r="J62" s="74"/>
    </row>
    <row r="63" spans="1:101" s="21" customFormat="1" ht="15" customHeight="1" x14ac:dyDescent="0.2">
      <c r="A63" s="71"/>
      <c r="D63" s="71"/>
      <c r="J63" s="74"/>
    </row>
    <row r="64" spans="1:101" s="21" customFormat="1" ht="15" customHeight="1" x14ac:dyDescent="0.2">
      <c r="A64" s="71"/>
      <c r="D64" s="71"/>
      <c r="J64" s="74"/>
    </row>
    <row r="65" spans="1:10" s="21" customFormat="1" ht="15" customHeight="1" x14ac:dyDescent="0.2">
      <c r="A65" s="71"/>
      <c r="D65" s="71"/>
      <c r="J65" s="74"/>
    </row>
    <row r="66" spans="1:10" s="21" customFormat="1" ht="15" customHeight="1" x14ac:dyDescent="0.2">
      <c r="A66" s="71"/>
      <c r="D66" s="71"/>
      <c r="J66" s="74"/>
    </row>
    <row r="67" spans="1:10" s="21" customFormat="1" ht="15" customHeight="1" x14ac:dyDescent="0.2">
      <c r="A67" s="71"/>
      <c r="D67" s="71"/>
      <c r="J67" s="74"/>
    </row>
    <row r="68" spans="1:10" s="21" customFormat="1" ht="15" customHeight="1" x14ac:dyDescent="0.2">
      <c r="A68" s="71"/>
      <c r="D68" s="71"/>
      <c r="J68" s="74"/>
    </row>
    <row r="69" spans="1:10" s="21" customFormat="1" ht="15" customHeight="1" x14ac:dyDescent="0.2">
      <c r="A69" s="71"/>
      <c r="D69" s="71"/>
      <c r="J69" s="74"/>
    </row>
    <row r="70" spans="1:10" s="21" customFormat="1" ht="15" customHeight="1" x14ac:dyDescent="0.2">
      <c r="A70" s="71"/>
      <c r="D70" s="71"/>
      <c r="J70" s="74"/>
    </row>
    <row r="71" spans="1:10" s="21" customFormat="1" ht="15" customHeight="1" x14ac:dyDescent="0.2">
      <c r="A71" s="71"/>
      <c r="D71" s="71"/>
      <c r="J71" s="74"/>
    </row>
    <row r="72" spans="1:10" s="21" customFormat="1" ht="15" customHeight="1" x14ac:dyDescent="0.2">
      <c r="A72" s="71"/>
      <c r="D72" s="71"/>
      <c r="J72" s="74"/>
    </row>
    <row r="73" spans="1:10" s="21" customFormat="1" ht="15" customHeight="1" x14ac:dyDescent="0.2">
      <c r="A73" s="71"/>
      <c r="D73" s="71"/>
      <c r="J73" s="74"/>
    </row>
    <row r="74" spans="1:10" s="21" customFormat="1" ht="15" customHeight="1" x14ac:dyDescent="0.2">
      <c r="A74" s="71"/>
      <c r="D74" s="71"/>
      <c r="J74" s="74"/>
    </row>
    <row r="75" spans="1:10" s="21" customFormat="1" ht="15" customHeight="1" x14ac:dyDescent="0.2">
      <c r="A75" s="71"/>
      <c r="D75" s="71"/>
      <c r="J75" s="74"/>
    </row>
    <row r="76" spans="1:10" s="21" customFormat="1" ht="15" customHeight="1" x14ac:dyDescent="0.2">
      <c r="A76" s="71"/>
      <c r="D76" s="71"/>
      <c r="J76" s="74"/>
    </row>
    <row r="77" spans="1:10" s="21" customFormat="1" ht="15" customHeight="1" x14ac:dyDescent="0.2">
      <c r="A77" s="71"/>
      <c r="D77" s="71"/>
      <c r="J77" s="74"/>
    </row>
    <row r="78" spans="1:10" s="21" customFormat="1" ht="15" customHeight="1" x14ac:dyDescent="0.2">
      <c r="A78" s="71"/>
      <c r="D78" s="71"/>
      <c r="J78" s="74"/>
    </row>
    <row r="79" spans="1:10" s="21" customFormat="1" ht="15" customHeight="1" x14ac:dyDescent="0.2">
      <c r="A79" s="71"/>
      <c r="D79" s="71"/>
      <c r="J79" s="74"/>
    </row>
    <row r="80" spans="1:10" s="21" customFormat="1" ht="15" customHeight="1" x14ac:dyDescent="0.2">
      <c r="A80" s="71"/>
      <c r="D80" s="71"/>
      <c r="J80" s="74"/>
    </row>
    <row r="81" spans="1:101" s="21" customFormat="1" ht="15" customHeight="1" x14ac:dyDescent="0.2">
      <c r="A81" s="71"/>
      <c r="D81" s="71"/>
      <c r="J81" s="74"/>
    </row>
    <row r="82" spans="1:101" s="21" customFormat="1" ht="15" customHeight="1" x14ac:dyDescent="0.2">
      <c r="A82" s="71"/>
      <c r="D82" s="71"/>
      <c r="J82" s="74"/>
    </row>
    <row r="83" spans="1:101" s="21" customFormat="1" ht="15" customHeight="1" x14ac:dyDescent="0.2">
      <c r="A83" s="71"/>
      <c r="D83" s="71"/>
      <c r="J83" s="74"/>
    </row>
    <row r="84" spans="1:101" s="21" customFormat="1" ht="15" customHeight="1" x14ac:dyDescent="0.2">
      <c r="A84" s="71"/>
      <c r="B84" s="72"/>
      <c r="C84" s="72"/>
      <c r="D84" s="73"/>
      <c r="E84" s="72"/>
      <c r="F84" s="72"/>
      <c r="G84" s="72"/>
      <c r="H84" s="72"/>
      <c r="I84" s="72"/>
      <c r="J84" s="38"/>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row>
    <row r="85" spans="1:101" s="21" customFormat="1" ht="15" customHeight="1" x14ac:dyDescent="0.2">
      <c r="A85" s="71"/>
      <c r="B85" s="72"/>
      <c r="C85" s="72"/>
      <c r="D85" s="73"/>
      <c r="E85" s="72"/>
      <c r="F85" s="72"/>
      <c r="G85" s="72"/>
      <c r="H85" s="72"/>
      <c r="I85" s="72"/>
      <c r="J85" s="38"/>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row>
    <row r="86" spans="1:101" s="21" customFormat="1" ht="15" customHeight="1" x14ac:dyDescent="0.2">
      <c r="A86" s="71"/>
      <c r="B86" s="72"/>
      <c r="C86" s="72"/>
      <c r="D86" s="73"/>
      <c r="E86" s="72"/>
      <c r="F86" s="72"/>
      <c r="G86" s="72"/>
      <c r="H86" s="72"/>
      <c r="I86" s="72"/>
      <c r="J86" s="38"/>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row>
    <row r="87" spans="1:101" s="21" customFormat="1" ht="15" customHeight="1" x14ac:dyDescent="0.2">
      <c r="A87" s="71"/>
      <c r="B87" s="72"/>
      <c r="C87" s="72"/>
      <c r="D87" s="73"/>
      <c r="E87" s="72"/>
      <c r="F87" s="72"/>
      <c r="G87" s="72"/>
      <c r="H87" s="72"/>
      <c r="I87" s="72"/>
      <c r="J87" s="38"/>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row>
    <row r="88" spans="1:101" s="21" customFormat="1" ht="15" customHeight="1" x14ac:dyDescent="0.2">
      <c r="A88" s="71"/>
      <c r="B88" s="72"/>
      <c r="C88" s="72"/>
      <c r="D88" s="73"/>
      <c r="E88" s="72"/>
      <c r="F88" s="72"/>
      <c r="G88" s="72"/>
      <c r="H88" s="72"/>
      <c r="I88" s="72"/>
      <c r="J88" s="38"/>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row>
    <row r="89" spans="1:101" s="21" customFormat="1" ht="15" customHeight="1" x14ac:dyDescent="0.2">
      <c r="A89" s="71"/>
      <c r="B89" s="72"/>
      <c r="C89" s="72"/>
      <c r="D89" s="73"/>
      <c r="E89" s="72"/>
      <c r="F89" s="72"/>
      <c r="G89" s="72"/>
      <c r="H89" s="72"/>
      <c r="I89" s="72"/>
      <c r="J89" s="38"/>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row>
    <row r="90" spans="1:101" x14ac:dyDescent="0.2">
      <c r="CQ90" s="1"/>
      <c r="CR90" s="1"/>
      <c r="CS90" s="1"/>
      <c r="CT90" s="1"/>
      <c r="CU90" s="1"/>
      <c r="CV90" s="1"/>
      <c r="CW90" s="1"/>
    </row>
    <row r="91" spans="1:101" x14ac:dyDescent="0.2">
      <c r="CQ91" s="1"/>
      <c r="CR91" s="1"/>
      <c r="CS91" s="1"/>
      <c r="CT91" s="1"/>
      <c r="CU91" s="1"/>
      <c r="CV91" s="1"/>
      <c r="CW91" s="1"/>
    </row>
    <row r="92" spans="1:101" x14ac:dyDescent="0.2">
      <c r="CQ92" s="1"/>
      <c r="CR92" s="1"/>
      <c r="CS92" s="1"/>
      <c r="CT92" s="1"/>
      <c r="CU92" s="1"/>
      <c r="CV92" s="1"/>
      <c r="CW92" s="1"/>
    </row>
    <row r="93" spans="1:101" x14ac:dyDescent="0.2">
      <c r="CQ93" s="1"/>
      <c r="CR93" s="1"/>
      <c r="CS93" s="1"/>
      <c r="CT93" s="1"/>
      <c r="CU93" s="1"/>
      <c r="CV93" s="1"/>
      <c r="CW93" s="1"/>
    </row>
  </sheetData>
  <sheetProtection formatCells="0" formatColumns="0" formatRows="0" insertRows="0" deleteRows="0"/>
  <mergeCells count="29">
    <mergeCell ref="AF4:AL4"/>
    <mergeCell ref="AF5:AL5"/>
    <mergeCell ref="BH4:BN4"/>
    <mergeCell ref="BH5:BN5"/>
    <mergeCell ref="AM5:AS5"/>
    <mergeCell ref="AT4:AZ4"/>
    <mergeCell ref="AT5:AZ5"/>
    <mergeCell ref="AM4:AS4"/>
    <mergeCell ref="BA4:BG4"/>
    <mergeCell ref="BA5:BG5"/>
    <mergeCell ref="K1:AE1"/>
    <mergeCell ref="C5:E5"/>
    <mergeCell ref="R4:X4"/>
    <mergeCell ref="K4:Q4"/>
    <mergeCell ref="C4:E4"/>
    <mergeCell ref="R5:X5"/>
    <mergeCell ref="K5:Q5"/>
    <mergeCell ref="Y4:AE4"/>
    <mergeCell ref="Y5:AE5"/>
    <mergeCell ref="CJ4:CP4"/>
    <mergeCell ref="CJ5:CP5"/>
    <mergeCell ref="CQ4:CW4"/>
    <mergeCell ref="CQ5:CW5"/>
    <mergeCell ref="BO4:BU4"/>
    <mergeCell ref="BO5:BU5"/>
    <mergeCell ref="BV4:CB4"/>
    <mergeCell ref="BV5:CB5"/>
    <mergeCell ref="CC4:CI4"/>
    <mergeCell ref="CC5:CI5"/>
  </mergeCells>
  <phoneticPr fontId="3" type="noConversion"/>
  <conditionalFormatting sqref="H8:H57">
    <cfRule type="dataBar" priority="49">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29" priority="92">
      <formula>K$6=TODAY()</formula>
    </cfRule>
  </conditionalFormatting>
  <conditionalFormatting sqref="K6:CW57">
    <cfRule type="expression" dxfId="28" priority="55">
      <formula>K$6=TODAY()</formula>
    </cfRule>
  </conditionalFormatting>
  <conditionalFormatting sqref="BO6:BU7">
    <cfRule type="expression" dxfId="27" priority="47">
      <formula>BO$6=TODAY()</formula>
    </cfRule>
  </conditionalFormatting>
  <conditionalFormatting sqref="BO8:CW57">
    <cfRule type="expression" dxfId="26" priority="45">
      <formula>AND($E8&lt;=BO$6,ROUNDDOWN(($F8-$E8+1)*$H8,0)+$E8-1&gt;=BO$6)</formula>
    </cfRule>
  </conditionalFormatting>
  <conditionalFormatting sqref="BV6:CB7">
    <cfRule type="expression" dxfId="25" priority="43">
      <formula>BV$6=TODAY()</formula>
    </cfRule>
  </conditionalFormatting>
  <conditionalFormatting sqref="CC6:CI7">
    <cfRule type="expression" dxfId="24" priority="39">
      <formula>CC$6=TODAY()</formula>
    </cfRule>
  </conditionalFormatting>
  <conditionalFormatting sqref="CJ6:CP7">
    <cfRule type="expression" dxfId="23" priority="35">
      <formula>CJ$6=TODAY()</formula>
    </cfRule>
  </conditionalFormatting>
  <conditionalFormatting sqref="BO6:BU7">
    <cfRule type="expression" dxfId="22" priority="31">
      <formula>BO$6=TODAY()</formula>
    </cfRule>
  </conditionalFormatting>
  <conditionalFormatting sqref="BV6:CB7">
    <cfRule type="expression" dxfId="21" priority="27">
      <formula>BV$6=TODAY()</formula>
    </cfRule>
  </conditionalFormatting>
  <conditionalFormatting sqref="CC6:CI7">
    <cfRule type="expression" dxfId="20" priority="23">
      <formula>CC$6=TODAY()</formula>
    </cfRule>
  </conditionalFormatting>
  <conditionalFormatting sqref="CJ6:CP7">
    <cfRule type="expression" dxfId="19" priority="19">
      <formula>CJ$6=TODAY()</formula>
    </cfRule>
  </conditionalFormatting>
  <conditionalFormatting sqref="CQ6:CW7">
    <cfRule type="expression" dxfId="18" priority="15">
      <formula>CQ$6=TODAY()</formula>
    </cfRule>
  </conditionalFormatting>
  <conditionalFormatting sqref="K8:CW57">
    <cfRule type="expression" dxfId="17" priority="95">
      <formula>AND($E8&lt;=K$6,ROUNDDOWN(($F8-$E8+1)*$H8,0)+$E8-1&gt;=K$6)</formula>
    </cfRule>
    <cfRule type="expression" dxfId="16" priority="96">
      <formula>AND(NOT(ISBLANK($E8)),$E8&lt;=K$6,$F8&gt;=K$6)</formula>
    </cfRule>
  </conditionalFormatting>
  <conditionalFormatting sqref="K9:CV10">
    <cfRule type="expression" dxfId="15" priority="1">
      <formula>((1-OR(K6=wkDay))*($E9&lt;&gt;"")*(K6&lt;=$F9))</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pageMargins left="0.25" right="0.25" top="0.5" bottom="0.5" header="0.5" footer="0.25"/>
  <pageSetup scale="4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0</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3"/>
  <sheetViews>
    <sheetView topLeftCell="A2" workbookViewId="0">
      <selection activeCell="F2" sqref="F2:F251"/>
    </sheetView>
  </sheetViews>
  <sheetFormatPr defaultRowHeight="12.75" x14ac:dyDescent="0.2"/>
  <cols>
    <col min="1" max="1" width="18.28515625" customWidth="1"/>
    <col min="2" max="2" width="18" customWidth="1"/>
    <col min="3" max="3" width="2" customWidth="1"/>
    <col min="6" max="6" width="10.7109375" customWidth="1"/>
    <col min="9" max="9" width="14.140625" customWidth="1"/>
    <col min="11" max="11" width="13.42578125" bestFit="1" customWidth="1"/>
    <col min="12" max="12" width="15" customWidth="1"/>
    <col min="257" max="257" width="18.28515625" customWidth="1"/>
    <col min="258" max="258" width="18" customWidth="1"/>
    <col min="259" max="259" width="2" customWidth="1"/>
    <col min="265" max="265" width="14.140625" customWidth="1"/>
    <col min="267" max="267" width="13.42578125" bestFit="1" customWidth="1"/>
    <col min="268" max="268" width="15" customWidth="1"/>
    <col min="513" max="513" width="18.28515625" customWidth="1"/>
    <col min="514" max="514" width="18" customWidth="1"/>
    <col min="515" max="515" width="2" customWidth="1"/>
    <col min="521" max="521" width="14.140625" customWidth="1"/>
    <col min="523" max="523" width="13.42578125" bestFit="1" customWidth="1"/>
    <col min="524" max="524" width="15" customWidth="1"/>
    <col min="769" max="769" width="18.28515625" customWidth="1"/>
    <col min="770" max="770" width="18" customWidth="1"/>
    <col min="771" max="771" width="2" customWidth="1"/>
    <col min="777" max="777" width="14.140625" customWidth="1"/>
    <col min="779" max="779" width="13.42578125" bestFit="1" customWidth="1"/>
    <col min="780" max="780" width="15" customWidth="1"/>
    <col min="1025" max="1025" width="18.28515625" customWidth="1"/>
    <col min="1026" max="1026" width="18" customWidth="1"/>
    <col min="1027" max="1027" width="2" customWidth="1"/>
    <col min="1033" max="1033" width="14.140625" customWidth="1"/>
    <col min="1035" max="1035" width="13.42578125" bestFit="1" customWidth="1"/>
    <col min="1036" max="1036" width="15" customWidth="1"/>
    <col min="1281" max="1281" width="18.28515625" customWidth="1"/>
    <col min="1282" max="1282" width="18" customWidth="1"/>
    <col min="1283" max="1283" width="2" customWidth="1"/>
    <col min="1289" max="1289" width="14.140625" customWidth="1"/>
    <col min="1291" max="1291" width="13.42578125" bestFit="1" customWidth="1"/>
    <col min="1292" max="1292" width="15" customWidth="1"/>
    <col min="1537" max="1537" width="18.28515625" customWidth="1"/>
    <col min="1538" max="1538" width="18" customWidth="1"/>
    <col min="1539" max="1539" width="2" customWidth="1"/>
    <col min="1545" max="1545" width="14.140625" customWidth="1"/>
    <col min="1547" max="1547" width="13.42578125" bestFit="1" customWidth="1"/>
    <col min="1548" max="1548" width="15" customWidth="1"/>
    <col min="1793" max="1793" width="18.28515625" customWidth="1"/>
    <col min="1794" max="1794" width="18" customWidth="1"/>
    <col min="1795" max="1795" width="2" customWidth="1"/>
    <col min="1801" max="1801" width="14.140625" customWidth="1"/>
    <col min="1803" max="1803" width="13.42578125" bestFit="1" customWidth="1"/>
    <col min="1804" max="1804" width="15" customWidth="1"/>
    <col min="2049" max="2049" width="18.28515625" customWidth="1"/>
    <col min="2050" max="2050" width="18" customWidth="1"/>
    <col min="2051" max="2051" width="2" customWidth="1"/>
    <col min="2057" max="2057" width="14.140625" customWidth="1"/>
    <col min="2059" max="2059" width="13.42578125" bestFit="1" customWidth="1"/>
    <col min="2060" max="2060" width="15" customWidth="1"/>
    <col min="2305" max="2305" width="18.28515625" customWidth="1"/>
    <col min="2306" max="2306" width="18" customWidth="1"/>
    <col min="2307" max="2307" width="2" customWidth="1"/>
    <col min="2313" max="2313" width="14.140625" customWidth="1"/>
    <col min="2315" max="2315" width="13.42578125" bestFit="1" customWidth="1"/>
    <col min="2316" max="2316" width="15" customWidth="1"/>
    <col min="2561" max="2561" width="18.28515625" customWidth="1"/>
    <col min="2562" max="2562" width="18" customWidth="1"/>
    <col min="2563" max="2563" width="2" customWidth="1"/>
    <col min="2569" max="2569" width="14.140625" customWidth="1"/>
    <col min="2571" max="2571" width="13.42578125" bestFit="1" customWidth="1"/>
    <col min="2572" max="2572" width="15" customWidth="1"/>
    <col min="2817" max="2817" width="18.28515625" customWidth="1"/>
    <col min="2818" max="2818" width="18" customWidth="1"/>
    <col min="2819" max="2819" width="2" customWidth="1"/>
    <col min="2825" max="2825" width="14.140625" customWidth="1"/>
    <col min="2827" max="2827" width="13.42578125" bestFit="1" customWidth="1"/>
    <col min="2828" max="2828" width="15" customWidth="1"/>
    <col min="3073" max="3073" width="18.28515625" customWidth="1"/>
    <col min="3074" max="3074" width="18" customWidth="1"/>
    <col min="3075" max="3075" width="2" customWidth="1"/>
    <col min="3081" max="3081" width="14.140625" customWidth="1"/>
    <col min="3083" max="3083" width="13.42578125" bestFit="1" customWidth="1"/>
    <col min="3084" max="3084" width="15" customWidth="1"/>
    <col min="3329" max="3329" width="18.28515625" customWidth="1"/>
    <col min="3330" max="3330" width="18" customWidth="1"/>
    <col min="3331" max="3331" width="2" customWidth="1"/>
    <col min="3337" max="3337" width="14.140625" customWidth="1"/>
    <col min="3339" max="3339" width="13.42578125" bestFit="1" customWidth="1"/>
    <col min="3340" max="3340" width="15" customWidth="1"/>
    <col min="3585" max="3585" width="18.28515625" customWidth="1"/>
    <col min="3586" max="3586" width="18" customWidth="1"/>
    <col min="3587" max="3587" width="2" customWidth="1"/>
    <col min="3593" max="3593" width="14.140625" customWidth="1"/>
    <col min="3595" max="3595" width="13.42578125" bestFit="1" customWidth="1"/>
    <col min="3596" max="3596" width="15" customWidth="1"/>
    <col min="3841" max="3841" width="18.28515625" customWidth="1"/>
    <col min="3842" max="3842" width="18" customWidth="1"/>
    <col min="3843" max="3843" width="2" customWidth="1"/>
    <col min="3849" max="3849" width="14.140625" customWidth="1"/>
    <col min="3851" max="3851" width="13.42578125" bestFit="1" customWidth="1"/>
    <col min="3852" max="3852" width="15" customWidth="1"/>
    <col min="4097" max="4097" width="18.28515625" customWidth="1"/>
    <col min="4098" max="4098" width="18" customWidth="1"/>
    <col min="4099" max="4099" width="2" customWidth="1"/>
    <col min="4105" max="4105" width="14.140625" customWidth="1"/>
    <col min="4107" max="4107" width="13.42578125" bestFit="1" customWidth="1"/>
    <col min="4108" max="4108" width="15" customWidth="1"/>
    <col min="4353" max="4353" width="18.28515625" customWidth="1"/>
    <col min="4354" max="4354" width="18" customWidth="1"/>
    <col min="4355" max="4355" width="2" customWidth="1"/>
    <col min="4361" max="4361" width="14.140625" customWidth="1"/>
    <col min="4363" max="4363" width="13.42578125" bestFit="1" customWidth="1"/>
    <col min="4364" max="4364" width="15" customWidth="1"/>
    <col min="4609" max="4609" width="18.28515625" customWidth="1"/>
    <col min="4610" max="4610" width="18" customWidth="1"/>
    <col min="4611" max="4611" width="2" customWidth="1"/>
    <col min="4617" max="4617" width="14.140625" customWidth="1"/>
    <col min="4619" max="4619" width="13.42578125" bestFit="1" customWidth="1"/>
    <col min="4620" max="4620" width="15" customWidth="1"/>
    <col min="4865" max="4865" width="18.28515625" customWidth="1"/>
    <col min="4866" max="4866" width="18" customWidth="1"/>
    <col min="4867" max="4867" width="2" customWidth="1"/>
    <col min="4873" max="4873" width="14.140625" customWidth="1"/>
    <col min="4875" max="4875" width="13.42578125" bestFit="1" customWidth="1"/>
    <col min="4876" max="4876" width="15" customWidth="1"/>
    <col min="5121" max="5121" width="18.28515625" customWidth="1"/>
    <col min="5122" max="5122" width="18" customWidth="1"/>
    <col min="5123" max="5123" width="2" customWidth="1"/>
    <col min="5129" max="5129" width="14.140625" customWidth="1"/>
    <col min="5131" max="5131" width="13.42578125" bestFit="1" customWidth="1"/>
    <col min="5132" max="5132" width="15" customWidth="1"/>
    <col min="5377" max="5377" width="18.28515625" customWidth="1"/>
    <col min="5378" max="5378" width="18" customWidth="1"/>
    <col min="5379" max="5379" width="2" customWidth="1"/>
    <col min="5385" max="5385" width="14.140625" customWidth="1"/>
    <col min="5387" max="5387" width="13.42578125" bestFit="1" customWidth="1"/>
    <col min="5388" max="5388" width="15" customWidth="1"/>
    <col min="5633" max="5633" width="18.28515625" customWidth="1"/>
    <col min="5634" max="5634" width="18" customWidth="1"/>
    <col min="5635" max="5635" width="2" customWidth="1"/>
    <col min="5641" max="5641" width="14.140625" customWidth="1"/>
    <col min="5643" max="5643" width="13.42578125" bestFit="1" customWidth="1"/>
    <col min="5644" max="5644" width="15" customWidth="1"/>
    <col min="5889" max="5889" width="18.28515625" customWidth="1"/>
    <col min="5890" max="5890" width="18" customWidth="1"/>
    <col min="5891" max="5891" width="2" customWidth="1"/>
    <col min="5897" max="5897" width="14.140625" customWidth="1"/>
    <col min="5899" max="5899" width="13.42578125" bestFit="1" customWidth="1"/>
    <col min="5900" max="5900" width="15" customWidth="1"/>
    <col min="6145" max="6145" width="18.28515625" customWidth="1"/>
    <col min="6146" max="6146" width="18" customWidth="1"/>
    <col min="6147" max="6147" width="2" customWidth="1"/>
    <col min="6153" max="6153" width="14.140625" customWidth="1"/>
    <col min="6155" max="6155" width="13.42578125" bestFit="1" customWidth="1"/>
    <col min="6156" max="6156" width="15" customWidth="1"/>
    <col min="6401" max="6401" width="18.28515625" customWidth="1"/>
    <col min="6402" max="6402" width="18" customWidth="1"/>
    <col min="6403" max="6403" width="2" customWidth="1"/>
    <col min="6409" max="6409" width="14.140625" customWidth="1"/>
    <col min="6411" max="6411" width="13.42578125" bestFit="1" customWidth="1"/>
    <col min="6412" max="6412" width="15" customWidth="1"/>
    <col min="6657" max="6657" width="18.28515625" customWidth="1"/>
    <col min="6658" max="6658" width="18" customWidth="1"/>
    <col min="6659" max="6659" width="2" customWidth="1"/>
    <col min="6665" max="6665" width="14.140625" customWidth="1"/>
    <col min="6667" max="6667" width="13.42578125" bestFit="1" customWidth="1"/>
    <col min="6668" max="6668" width="15" customWidth="1"/>
    <col min="6913" max="6913" width="18.28515625" customWidth="1"/>
    <col min="6914" max="6914" width="18" customWidth="1"/>
    <col min="6915" max="6915" width="2" customWidth="1"/>
    <col min="6921" max="6921" width="14.140625" customWidth="1"/>
    <col min="6923" max="6923" width="13.42578125" bestFit="1" customWidth="1"/>
    <col min="6924" max="6924" width="15" customWidth="1"/>
    <col min="7169" max="7169" width="18.28515625" customWidth="1"/>
    <col min="7170" max="7170" width="18" customWidth="1"/>
    <col min="7171" max="7171" width="2" customWidth="1"/>
    <col min="7177" max="7177" width="14.140625" customWidth="1"/>
    <col min="7179" max="7179" width="13.42578125" bestFit="1" customWidth="1"/>
    <col min="7180" max="7180" width="15" customWidth="1"/>
    <col min="7425" max="7425" width="18.28515625" customWidth="1"/>
    <col min="7426" max="7426" width="18" customWidth="1"/>
    <col min="7427" max="7427" width="2" customWidth="1"/>
    <col min="7433" max="7433" width="14.140625" customWidth="1"/>
    <col min="7435" max="7435" width="13.42578125" bestFit="1" customWidth="1"/>
    <col min="7436" max="7436" width="15" customWidth="1"/>
    <col min="7681" max="7681" width="18.28515625" customWidth="1"/>
    <col min="7682" max="7682" width="18" customWidth="1"/>
    <col min="7683" max="7683" width="2" customWidth="1"/>
    <col min="7689" max="7689" width="14.140625" customWidth="1"/>
    <col min="7691" max="7691" width="13.42578125" bestFit="1" customWidth="1"/>
    <col min="7692" max="7692" width="15" customWidth="1"/>
    <col min="7937" max="7937" width="18.28515625" customWidth="1"/>
    <col min="7938" max="7938" width="18" customWidth="1"/>
    <col min="7939" max="7939" width="2" customWidth="1"/>
    <col min="7945" max="7945" width="14.140625" customWidth="1"/>
    <col min="7947" max="7947" width="13.42578125" bestFit="1" customWidth="1"/>
    <col min="7948" max="7948" width="15" customWidth="1"/>
    <col min="8193" max="8193" width="18.28515625" customWidth="1"/>
    <col min="8194" max="8194" width="18" customWidth="1"/>
    <col min="8195" max="8195" width="2" customWidth="1"/>
    <col min="8201" max="8201" width="14.140625" customWidth="1"/>
    <col min="8203" max="8203" width="13.42578125" bestFit="1" customWidth="1"/>
    <col min="8204" max="8204" width="15" customWidth="1"/>
    <col min="8449" max="8449" width="18.28515625" customWidth="1"/>
    <col min="8450" max="8450" width="18" customWidth="1"/>
    <col min="8451" max="8451" width="2" customWidth="1"/>
    <col min="8457" max="8457" width="14.140625" customWidth="1"/>
    <col min="8459" max="8459" width="13.42578125" bestFit="1" customWidth="1"/>
    <col min="8460" max="8460" width="15" customWidth="1"/>
    <col min="8705" max="8705" width="18.28515625" customWidth="1"/>
    <col min="8706" max="8706" width="18" customWidth="1"/>
    <col min="8707" max="8707" width="2" customWidth="1"/>
    <col min="8713" max="8713" width="14.140625" customWidth="1"/>
    <col min="8715" max="8715" width="13.42578125" bestFit="1" customWidth="1"/>
    <col min="8716" max="8716" width="15" customWidth="1"/>
    <col min="8961" max="8961" width="18.28515625" customWidth="1"/>
    <col min="8962" max="8962" width="18" customWidth="1"/>
    <col min="8963" max="8963" width="2" customWidth="1"/>
    <col min="8969" max="8969" width="14.140625" customWidth="1"/>
    <col min="8971" max="8971" width="13.42578125" bestFit="1" customWidth="1"/>
    <col min="8972" max="8972" width="15" customWidth="1"/>
    <col min="9217" max="9217" width="18.28515625" customWidth="1"/>
    <col min="9218" max="9218" width="18" customWidth="1"/>
    <col min="9219" max="9219" width="2" customWidth="1"/>
    <col min="9225" max="9225" width="14.140625" customWidth="1"/>
    <col min="9227" max="9227" width="13.42578125" bestFit="1" customWidth="1"/>
    <col min="9228" max="9228" width="15" customWidth="1"/>
    <col min="9473" max="9473" width="18.28515625" customWidth="1"/>
    <col min="9474" max="9474" width="18" customWidth="1"/>
    <col min="9475" max="9475" width="2" customWidth="1"/>
    <col min="9481" max="9481" width="14.140625" customWidth="1"/>
    <col min="9483" max="9483" width="13.42578125" bestFit="1" customWidth="1"/>
    <col min="9484" max="9484" width="15" customWidth="1"/>
    <col min="9729" max="9729" width="18.28515625" customWidth="1"/>
    <col min="9730" max="9730" width="18" customWidth="1"/>
    <col min="9731" max="9731" width="2" customWidth="1"/>
    <col min="9737" max="9737" width="14.140625" customWidth="1"/>
    <col min="9739" max="9739" width="13.42578125" bestFit="1" customWidth="1"/>
    <col min="9740" max="9740" width="15" customWidth="1"/>
    <col min="9985" max="9985" width="18.28515625" customWidth="1"/>
    <col min="9986" max="9986" width="18" customWidth="1"/>
    <col min="9987" max="9987" width="2" customWidth="1"/>
    <col min="9993" max="9993" width="14.140625" customWidth="1"/>
    <col min="9995" max="9995" width="13.42578125" bestFit="1" customWidth="1"/>
    <col min="9996" max="9996" width="15" customWidth="1"/>
    <col min="10241" max="10241" width="18.28515625" customWidth="1"/>
    <col min="10242" max="10242" width="18" customWidth="1"/>
    <col min="10243" max="10243" width="2" customWidth="1"/>
    <col min="10249" max="10249" width="14.140625" customWidth="1"/>
    <col min="10251" max="10251" width="13.42578125" bestFit="1" customWidth="1"/>
    <col min="10252" max="10252" width="15" customWidth="1"/>
    <col min="10497" max="10497" width="18.28515625" customWidth="1"/>
    <col min="10498" max="10498" width="18" customWidth="1"/>
    <col min="10499" max="10499" width="2" customWidth="1"/>
    <col min="10505" max="10505" width="14.140625" customWidth="1"/>
    <col min="10507" max="10507" width="13.42578125" bestFit="1" customWidth="1"/>
    <col min="10508" max="10508" width="15" customWidth="1"/>
    <col min="10753" max="10753" width="18.28515625" customWidth="1"/>
    <col min="10754" max="10754" width="18" customWidth="1"/>
    <col min="10755" max="10755" width="2" customWidth="1"/>
    <col min="10761" max="10761" width="14.140625" customWidth="1"/>
    <col min="10763" max="10763" width="13.42578125" bestFit="1" customWidth="1"/>
    <col min="10764" max="10764" width="15" customWidth="1"/>
    <col min="11009" max="11009" width="18.28515625" customWidth="1"/>
    <col min="11010" max="11010" width="18" customWidth="1"/>
    <col min="11011" max="11011" width="2" customWidth="1"/>
    <col min="11017" max="11017" width="14.140625" customWidth="1"/>
    <col min="11019" max="11019" width="13.42578125" bestFit="1" customWidth="1"/>
    <col min="11020" max="11020" width="15" customWidth="1"/>
    <col min="11265" max="11265" width="18.28515625" customWidth="1"/>
    <col min="11266" max="11266" width="18" customWidth="1"/>
    <col min="11267" max="11267" width="2" customWidth="1"/>
    <col min="11273" max="11273" width="14.140625" customWidth="1"/>
    <col min="11275" max="11275" width="13.42578125" bestFit="1" customWidth="1"/>
    <col min="11276" max="11276" width="15" customWidth="1"/>
    <col min="11521" max="11521" width="18.28515625" customWidth="1"/>
    <col min="11522" max="11522" width="18" customWidth="1"/>
    <col min="11523" max="11523" width="2" customWidth="1"/>
    <col min="11529" max="11529" width="14.140625" customWidth="1"/>
    <col min="11531" max="11531" width="13.42578125" bestFit="1" customWidth="1"/>
    <col min="11532" max="11532" width="15" customWidth="1"/>
    <col min="11777" max="11777" width="18.28515625" customWidth="1"/>
    <col min="11778" max="11778" width="18" customWidth="1"/>
    <col min="11779" max="11779" width="2" customWidth="1"/>
    <col min="11785" max="11785" width="14.140625" customWidth="1"/>
    <col min="11787" max="11787" width="13.42578125" bestFit="1" customWidth="1"/>
    <col min="11788" max="11788" width="15" customWidth="1"/>
    <col min="12033" max="12033" width="18.28515625" customWidth="1"/>
    <col min="12034" max="12034" width="18" customWidth="1"/>
    <col min="12035" max="12035" width="2" customWidth="1"/>
    <col min="12041" max="12041" width="14.140625" customWidth="1"/>
    <col min="12043" max="12043" width="13.42578125" bestFit="1" customWidth="1"/>
    <col min="12044" max="12044" width="15" customWidth="1"/>
    <col min="12289" max="12289" width="18.28515625" customWidth="1"/>
    <col min="12290" max="12290" width="18" customWidth="1"/>
    <col min="12291" max="12291" width="2" customWidth="1"/>
    <col min="12297" max="12297" width="14.140625" customWidth="1"/>
    <col min="12299" max="12299" width="13.42578125" bestFit="1" customWidth="1"/>
    <col min="12300" max="12300" width="15" customWidth="1"/>
    <col min="12545" max="12545" width="18.28515625" customWidth="1"/>
    <col min="12546" max="12546" width="18" customWidth="1"/>
    <col min="12547" max="12547" width="2" customWidth="1"/>
    <col min="12553" max="12553" width="14.140625" customWidth="1"/>
    <col min="12555" max="12555" width="13.42578125" bestFit="1" customWidth="1"/>
    <col min="12556" max="12556" width="15" customWidth="1"/>
    <col min="12801" max="12801" width="18.28515625" customWidth="1"/>
    <col min="12802" max="12802" width="18" customWidth="1"/>
    <col min="12803" max="12803" width="2" customWidth="1"/>
    <col min="12809" max="12809" width="14.140625" customWidth="1"/>
    <col min="12811" max="12811" width="13.42578125" bestFit="1" customWidth="1"/>
    <col min="12812" max="12812" width="15" customWidth="1"/>
    <col min="13057" max="13057" width="18.28515625" customWidth="1"/>
    <col min="13058" max="13058" width="18" customWidth="1"/>
    <col min="13059" max="13059" width="2" customWidth="1"/>
    <col min="13065" max="13065" width="14.140625" customWidth="1"/>
    <col min="13067" max="13067" width="13.42578125" bestFit="1" customWidth="1"/>
    <col min="13068" max="13068" width="15" customWidth="1"/>
    <col min="13313" max="13313" width="18.28515625" customWidth="1"/>
    <col min="13314" max="13314" width="18" customWidth="1"/>
    <col min="13315" max="13315" width="2" customWidth="1"/>
    <col min="13321" max="13321" width="14.140625" customWidth="1"/>
    <col min="13323" max="13323" width="13.42578125" bestFit="1" customWidth="1"/>
    <col min="13324" max="13324" width="15" customWidth="1"/>
    <col min="13569" max="13569" width="18.28515625" customWidth="1"/>
    <col min="13570" max="13570" width="18" customWidth="1"/>
    <col min="13571" max="13571" width="2" customWidth="1"/>
    <col min="13577" max="13577" width="14.140625" customWidth="1"/>
    <col min="13579" max="13579" width="13.42578125" bestFit="1" customWidth="1"/>
    <col min="13580" max="13580" width="15" customWidth="1"/>
    <col min="13825" max="13825" width="18.28515625" customWidth="1"/>
    <col min="13826" max="13826" width="18" customWidth="1"/>
    <col min="13827" max="13827" width="2" customWidth="1"/>
    <col min="13833" max="13833" width="14.140625" customWidth="1"/>
    <col min="13835" max="13835" width="13.42578125" bestFit="1" customWidth="1"/>
    <col min="13836" max="13836" width="15" customWidth="1"/>
    <col min="14081" max="14081" width="18.28515625" customWidth="1"/>
    <col min="14082" max="14082" width="18" customWidth="1"/>
    <col min="14083" max="14083" width="2" customWidth="1"/>
    <col min="14089" max="14089" width="14.140625" customWidth="1"/>
    <col min="14091" max="14091" width="13.42578125" bestFit="1" customWidth="1"/>
    <col min="14092" max="14092" width="15" customWidth="1"/>
    <col min="14337" max="14337" width="18.28515625" customWidth="1"/>
    <col min="14338" max="14338" width="18" customWidth="1"/>
    <col min="14339" max="14339" width="2" customWidth="1"/>
    <col min="14345" max="14345" width="14.140625" customWidth="1"/>
    <col min="14347" max="14347" width="13.42578125" bestFit="1" customWidth="1"/>
    <col min="14348" max="14348" width="15" customWidth="1"/>
    <col min="14593" max="14593" width="18.28515625" customWidth="1"/>
    <col min="14594" max="14594" width="18" customWidth="1"/>
    <col min="14595" max="14595" width="2" customWidth="1"/>
    <col min="14601" max="14601" width="14.140625" customWidth="1"/>
    <col min="14603" max="14603" width="13.42578125" bestFit="1" customWidth="1"/>
    <col min="14604" max="14604" width="15" customWidth="1"/>
    <col min="14849" max="14849" width="18.28515625" customWidth="1"/>
    <col min="14850" max="14850" width="18" customWidth="1"/>
    <col min="14851" max="14851" width="2" customWidth="1"/>
    <col min="14857" max="14857" width="14.140625" customWidth="1"/>
    <col min="14859" max="14859" width="13.42578125" bestFit="1" customWidth="1"/>
    <col min="14860" max="14860" width="15" customWidth="1"/>
    <col min="15105" max="15105" width="18.28515625" customWidth="1"/>
    <col min="15106" max="15106" width="18" customWidth="1"/>
    <col min="15107" max="15107" width="2" customWidth="1"/>
    <col min="15113" max="15113" width="14.140625" customWidth="1"/>
    <col min="15115" max="15115" width="13.42578125" bestFit="1" customWidth="1"/>
    <col min="15116" max="15116" width="15" customWidth="1"/>
    <col min="15361" max="15361" width="18.28515625" customWidth="1"/>
    <col min="15362" max="15362" width="18" customWidth="1"/>
    <col min="15363" max="15363" width="2" customWidth="1"/>
    <col min="15369" max="15369" width="14.140625" customWidth="1"/>
    <col min="15371" max="15371" width="13.42578125" bestFit="1" customWidth="1"/>
    <col min="15372" max="15372" width="15" customWidth="1"/>
    <col min="15617" max="15617" width="18.28515625" customWidth="1"/>
    <col min="15618" max="15618" width="18" customWidth="1"/>
    <col min="15619" max="15619" width="2" customWidth="1"/>
    <col min="15625" max="15625" width="14.140625" customWidth="1"/>
    <col min="15627" max="15627" width="13.42578125" bestFit="1" customWidth="1"/>
    <col min="15628" max="15628" width="15" customWidth="1"/>
    <col min="15873" max="15873" width="18.28515625" customWidth="1"/>
    <col min="15874" max="15874" width="18" customWidth="1"/>
    <col min="15875" max="15875" width="2" customWidth="1"/>
    <col min="15881" max="15881" width="14.140625" customWidth="1"/>
    <col min="15883" max="15883" width="13.42578125" bestFit="1" customWidth="1"/>
    <col min="15884" max="15884" width="15" customWidth="1"/>
    <col min="16129" max="16129" width="18.28515625" customWidth="1"/>
    <col min="16130" max="16130" width="18" customWidth="1"/>
    <col min="16131" max="16131" width="2" customWidth="1"/>
    <col min="16137" max="16137" width="14.140625" customWidth="1"/>
    <col min="16139" max="16139" width="13.42578125" bestFit="1" customWidth="1"/>
    <col min="16140" max="16140" width="15" customWidth="1"/>
  </cols>
  <sheetData>
    <row r="1" spans="1:10" ht="21" thickBot="1" x14ac:dyDescent="0.35">
      <c r="A1" s="42" t="s">
        <v>11</v>
      </c>
      <c r="B1" s="48">
        <v>2019</v>
      </c>
      <c r="D1" s="43" t="s">
        <v>58</v>
      </c>
      <c r="E1" s="43"/>
      <c r="F1" s="43" t="s">
        <v>63</v>
      </c>
      <c r="H1" t="s">
        <v>12</v>
      </c>
      <c r="I1" t="s">
        <v>11</v>
      </c>
      <c r="J1" s="44">
        <f>B1</f>
        <v>2019</v>
      </c>
    </row>
    <row r="2" spans="1:10" ht="18" customHeight="1" x14ac:dyDescent="0.2">
      <c r="A2" s="45" t="s">
        <v>13</v>
      </c>
      <c r="B2" s="46">
        <f>DATE(B1,1,1)</f>
        <v>43466</v>
      </c>
      <c r="D2" t="s">
        <v>14</v>
      </c>
      <c r="F2" s="92">
        <f>--("1-1-"&amp;År)</f>
        <v>43466</v>
      </c>
      <c r="H2" t="s">
        <v>15</v>
      </c>
      <c r="I2" t="s">
        <v>16</v>
      </c>
      <c r="J2">
        <f>MOD(År,19)</f>
        <v>5</v>
      </c>
    </row>
    <row r="3" spans="1:10" ht="18" customHeight="1" x14ac:dyDescent="0.2">
      <c r="A3" s="45" t="s">
        <v>17</v>
      </c>
      <c r="B3" s="46">
        <f>L22</f>
        <v>43573</v>
      </c>
      <c r="D3" t="s">
        <v>18</v>
      </c>
      <c r="F3" s="92">
        <f>WORKDAY($F$2,ROWS($1:1),$B$2:$B$15)</f>
        <v>43467</v>
      </c>
      <c r="H3" t="s">
        <v>19</v>
      </c>
      <c r="I3" t="s">
        <v>20</v>
      </c>
      <c r="J3">
        <f>INT(År/100)</f>
        <v>20</v>
      </c>
    </row>
    <row r="4" spans="1:10" ht="18" customHeight="1" x14ac:dyDescent="0.2">
      <c r="A4" s="45" t="s">
        <v>21</v>
      </c>
      <c r="B4" s="46">
        <f>L23</f>
        <v>43574</v>
      </c>
      <c r="D4" t="s">
        <v>18</v>
      </c>
      <c r="F4" s="92">
        <f>WORKDAY($F$2,ROWS($1:2),$B$2:$B$15)</f>
        <v>43468</v>
      </c>
      <c r="H4" t="s">
        <v>22</v>
      </c>
      <c r="I4" t="s">
        <v>16</v>
      </c>
      <c r="J4">
        <f>MOD(År,100)</f>
        <v>19</v>
      </c>
    </row>
    <row r="5" spans="1:10" ht="18" customHeight="1" x14ac:dyDescent="0.2">
      <c r="A5" s="45" t="s">
        <v>23</v>
      </c>
      <c r="B5" s="46">
        <f>L24</f>
        <v>43576</v>
      </c>
      <c r="D5" t="s">
        <v>18</v>
      </c>
      <c r="F5" s="92">
        <f>WORKDAY($F$2,ROWS($1:3),$B$2:$B$15)</f>
        <v>43469</v>
      </c>
      <c r="H5" t="s">
        <v>24</v>
      </c>
      <c r="I5" t="s">
        <v>20</v>
      </c>
      <c r="J5">
        <f>INT(J3/4)</f>
        <v>5</v>
      </c>
    </row>
    <row r="6" spans="1:10" ht="18" customHeight="1" x14ac:dyDescent="0.2">
      <c r="A6" s="45" t="s">
        <v>25</v>
      </c>
      <c r="B6" s="46">
        <f>L25</f>
        <v>43577</v>
      </c>
      <c r="D6" t="s">
        <v>18</v>
      </c>
      <c r="F6" s="92">
        <f>WORKDAY($F$2,ROWS($1:4),$B$2:$B$15)</f>
        <v>43472</v>
      </c>
      <c r="H6" t="s">
        <v>26</v>
      </c>
      <c r="I6" t="s">
        <v>16</v>
      </c>
      <c r="J6">
        <f>MOD(J3,4)</f>
        <v>0</v>
      </c>
    </row>
    <row r="7" spans="1:10" ht="18" customHeight="1" x14ac:dyDescent="0.2">
      <c r="A7" s="45" t="s">
        <v>27</v>
      </c>
      <c r="B7" s="46">
        <f>L29</f>
        <v>43602</v>
      </c>
      <c r="D7" t="s">
        <v>18</v>
      </c>
      <c r="F7" s="92">
        <f>WORKDAY($F$2,ROWS($1:5),$B$2:$B$15)</f>
        <v>43473</v>
      </c>
      <c r="H7" t="s">
        <v>28</v>
      </c>
      <c r="I7" t="s">
        <v>20</v>
      </c>
      <c r="J7">
        <f>INT((J3+8)/25)</f>
        <v>1</v>
      </c>
    </row>
    <row r="8" spans="1:10" ht="18" customHeight="1" x14ac:dyDescent="0.2">
      <c r="A8" s="45" t="s">
        <v>29</v>
      </c>
      <c r="B8" s="46">
        <f>L32</f>
        <v>43615</v>
      </c>
      <c r="D8" t="s">
        <v>18</v>
      </c>
      <c r="F8" s="92">
        <f>WORKDAY($F$2,ROWS($1:6),$B$2:$B$15)</f>
        <v>43474</v>
      </c>
      <c r="H8" t="s">
        <v>30</v>
      </c>
      <c r="I8" t="s">
        <v>20</v>
      </c>
      <c r="J8">
        <f>INT((J3-J7+1)/3)</f>
        <v>6</v>
      </c>
    </row>
    <row r="9" spans="1:10" ht="18" customHeight="1" x14ac:dyDescent="0.2">
      <c r="A9" s="45" t="s">
        <v>31</v>
      </c>
      <c r="B9" s="46">
        <f>L34</f>
        <v>43625</v>
      </c>
      <c r="D9" t="s">
        <v>18</v>
      </c>
      <c r="F9" s="92">
        <f>WORKDAY($F$2,ROWS($1:7),$B$2:$B$15)</f>
        <v>43475</v>
      </c>
      <c r="H9" t="s">
        <v>32</v>
      </c>
      <c r="I9" t="s">
        <v>20</v>
      </c>
      <c r="J9">
        <f>MOD(19*J2+J3-J5-J8+15,30)</f>
        <v>29</v>
      </c>
    </row>
    <row r="10" spans="1:10" ht="18" customHeight="1" x14ac:dyDescent="0.2">
      <c r="A10" s="45" t="s">
        <v>33</v>
      </c>
      <c r="B10" s="46">
        <f>L35</f>
        <v>43626</v>
      </c>
      <c r="D10" t="s">
        <v>18</v>
      </c>
      <c r="F10" s="92">
        <f>WORKDAY($F$2,ROWS($1:8),$B$2:$B$15)</f>
        <v>43476</v>
      </c>
      <c r="H10" t="s">
        <v>34</v>
      </c>
      <c r="I10" t="s">
        <v>20</v>
      </c>
      <c r="J10">
        <f>INT(J4/4)</f>
        <v>4</v>
      </c>
    </row>
    <row r="11" spans="1:10" ht="18" customHeight="1" x14ac:dyDescent="0.2">
      <c r="A11" s="45" t="s">
        <v>35</v>
      </c>
      <c r="B11" s="46">
        <f>DATE(B1,6,5)</f>
        <v>43621</v>
      </c>
      <c r="D11" t="s">
        <v>14</v>
      </c>
      <c r="F11" s="92">
        <f>WORKDAY($F$2,ROWS($1:9),$B$2:$B$15)</f>
        <v>43479</v>
      </c>
      <c r="H11" t="s">
        <v>36</v>
      </c>
      <c r="I11" t="s">
        <v>16</v>
      </c>
      <c r="J11">
        <f>MOD(J4,4)</f>
        <v>3</v>
      </c>
    </row>
    <row r="12" spans="1:10" ht="18" customHeight="1" x14ac:dyDescent="0.2">
      <c r="A12" s="45" t="s">
        <v>37</v>
      </c>
      <c r="B12" s="46">
        <f>DATE(B1,12,24)</f>
        <v>43823</v>
      </c>
      <c r="D12" t="s">
        <v>14</v>
      </c>
      <c r="F12" s="92">
        <f>WORKDAY($F$2,ROWS($1:10),$B$2:$B$15)</f>
        <v>43480</v>
      </c>
      <c r="H12" t="s">
        <v>38</v>
      </c>
      <c r="I12" t="s">
        <v>16</v>
      </c>
      <c r="J12">
        <f>MOD(32+2*J6+2*J10-J9-J11,7)</f>
        <v>1</v>
      </c>
    </row>
    <row r="13" spans="1:10" ht="18" customHeight="1" x14ac:dyDescent="0.2">
      <c r="A13" s="45" t="s">
        <v>39</v>
      </c>
      <c r="B13" s="46">
        <f>B12+1</f>
        <v>43824</v>
      </c>
      <c r="D13" t="s">
        <v>14</v>
      </c>
      <c r="F13" s="92">
        <f>WORKDAY($F$2,ROWS($1:11),$B$2:$B$15)</f>
        <v>43481</v>
      </c>
      <c r="H13" t="s">
        <v>40</v>
      </c>
      <c r="I13" t="s">
        <v>20</v>
      </c>
      <c r="J13">
        <f>INT((J2+11*J9+22*J12)/451)</f>
        <v>0</v>
      </c>
    </row>
    <row r="14" spans="1:10" ht="18" customHeight="1" x14ac:dyDescent="0.2">
      <c r="A14" s="45" t="s">
        <v>41</v>
      </c>
      <c r="B14" s="46">
        <f>B12+2</f>
        <v>43825</v>
      </c>
      <c r="D14" t="s">
        <v>14</v>
      </c>
      <c r="F14" s="92">
        <f>WORKDAY($F$2,ROWS($1:12),$B$2:$B$15)</f>
        <v>43482</v>
      </c>
      <c r="H14" t="s">
        <v>42</v>
      </c>
      <c r="I14" t="s">
        <v>20</v>
      </c>
      <c r="J14">
        <f>INT((J9+J12-7*J13+114)/31)</f>
        <v>4</v>
      </c>
    </row>
    <row r="15" spans="1:10" ht="18" customHeight="1" x14ac:dyDescent="0.2">
      <c r="A15" s="45" t="s">
        <v>43</v>
      </c>
      <c r="B15" s="46">
        <f>DATE(B1,12,31)</f>
        <v>43830</v>
      </c>
      <c r="D15" t="s">
        <v>14</v>
      </c>
      <c r="F15" s="92">
        <f>WORKDAY($F$2,ROWS($1:13),$B$2:$B$15)</f>
        <v>43483</v>
      </c>
      <c r="H15" t="s">
        <v>44</v>
      </c>
      <c r="I15" t="s">
        <v>16</v>
      </c>
      <c r="J15">
        <f>MOD(J9+J12-7*J13+114,31)</f>
        <v>20</v>
      </c>
    </row>
    <row r="16" spans="1:10" x14ac:dyDescent="0.2">
      <c r="F16" s="92">
        <f>WORKDAY($F$2,ROWS($1:14),$B$2:$B$15)</f>
        <v>43486</v>
      </c>
      <c r="H16" t="s">
        <v>45</v>
      </c>
      <c r="I16" t="s">
        <v>46</v>
      </c>
      <c r="J16">
        <f>(J14-3)*31+J15-20</f>
        <v>31</v>
      </c>
    </row>
    <row r="17" spans="6:13" x14ac:dyDescent="0.2">
      <c r="F17" s="92">
        <f>WORKDAY($F$2,ROWS($1:15),$B$2:$B$15)</f>
        <v>43487</v>
      </c>
    </row>
    <row r="18" spans="6:13" x14ac:dyDescent="0.2">
      <c r="F18" s="92">
        <f>WORKDAY($F$2,ROWS($1:16),$B$2:$B$15)</f>
        <v>43488</v>
      </c>
      <c r="I18" t="s">
        <v>47</v>
      </c>
      <c r="J18">
        <f>J15+1</f>
        <v>21</v>
      </c>
    </row>
    <row r="19" spans="6:13" x14ac:dyDescent="0.2">
      <c r="F19" s="92">
        <f>WORKDAY($F$2,ROWS($1:17),$B$2:$B$15)</f>
        <v>43489</v>
      </c>
      <c r="I19" t="s">
        <v>48</v>
      </c>
      <c r="J19">
        <f>J14</f>
        <v>4</v>
      </c>
    </row>
    <row r="20" spans="6:13" x14ac:dyDescent="0.2">
      <c r="F20" s="92">
        <f>WORKDAY($F$2,ROWS($1:18),$B$2:$B$15)</f>
        <v>43490</v>
      </c>
    </row>
    <row r="21" spans="6:13" ht="12.75" customHeight="1" x14ac:dyDescent="0.2">
      <c r="F21" s="92">
        <f>WORKDAY($F$2,ROWS($1:19),$B$2:$B$15)</f>
        <v>43493</v>
      </c>
      <c r="K21" t="s">
        <v>49</v>
      </c>
      <c r="M21" t="s">
        <v>50</v>
      </c>
    </row>
    <row r="22" spans="6:13" x14ac:dyDescent="0.2">
      <c r="F22" s="92">
        <f>WORKDAY($F$2,ROWS($1:20),$B$2:$B$15)</f>
        <v>43494</v>
      </c>
      <c r="I22" t="s">
        <v>17</v>
      </c>
      <c r="K22" s="47">
        <f>K24-3</f>
        <v>43573</v>
      </c>
      <c r="L22" s="47">
        <f>L24-3</f>
        <v>43573</v>
      </c>
      <c r="M22">
        <v>-3</v>
      </c>
    </row>
    <row r="23" spans="6:13" x14ac:dyDescent="0.2">
      <c r="F23" s="92">
        <f>WORKDAY($F$2,ROWS($1:21),$B$2:$B$15)</f>
        <v>43495</v>
      </c>
      <c r="I23" t="s">
        <v>21</v>
      </c>
      <c r="K23" s="47">
        <f>K24-2</f>
        <v>43574</v>
      </c>
      <c r="L23" s="47">
        <f>L24-2</f>
        <v>43574</v>
      </c>
      <c r="M23">
        <v>-2</v>
      </c>
    </row>
    <row r="24" spans="6:13" x14ac:dyDescent="0.2">
      <c r="F24" s="92">
        <f>WORKDAY($F$2,ROWS($1:22),$B$2:$B$15)</f>
        <v>43496</v>
      </c>
      <c r="I24" s="44" t="s">
        <v>23</v>
      </c>
      <c r="K24" s="47">
        <f>DATE(År,J19,J18)</f>
        <v>43576</v>
      </c>
      <c r="L24" s="47">
        <f>DATE(År,J19,J18)</f>
        <v>43576</v>
      </c>
    </row>
    <row r="25" spans="6:13" x14ac:dyDescent="0.2">
      <c r="F25" s="92">
        <f>WORKDAY($F$2,ROWS($1:23),$B$2:$B$15)</f>
        <v>43497</v>
      </c>
      <c r="I25" t="s">
        <v>25</v>
      </c>
      <c r="K25" s="47">
        <f>K24+1</f>
        <v>43577</v>
      </c>
      <c r="L25" s="47">
        <f>L24+1</f>
        <v>43577</v>
      </c>
      <c r="M25">
        <v>1</v>
      </c>
    </row>
    <row r="26" spans="6:13" x14ac:dyDescent="0.2">
      <c r="F26" s="92">
        <f>WORKDAY($F$2,ROWS($1:24),$B$2:$B$15)</f>
        <v>43500</v>
      </c>
      <c r="I26" t="s">
        <v>51</v>
      </c>
      <c r="K26" s="47">
        <f>K24+7</f>
        <v>43583</v>
      </c>
    </row>
    <row r="27" spans="6:13" x14ac:dyDescent="0.2">
      <c r="F27" s="92">
        <f>WORKDAY($F$2,ROWS($1:25),$B$2:$B$15)</f>
        <v>43501</v>
      </c>
      <c r="I27" t="s">
        <v>52</v>
      </c>
      <c r="K27" s="47">
        <f>K26+7</f>
        <v>43590</v>
      </c>
    </row>
    <row r="28" spans="6:13" x14ac:dyDescent="0.2">
      <c r="F28" s="92">
        <f>WORKDAY($F$2,ROWS($1:26),$B$2:$B$15)</f>
        <v>43502</v>
      </c>
      <c r="I28" t="s">
        <v>53</v>
      </c>
      <c r="K28" s="47">
        <f>K27+7</f>
        <v>43597</v>
      </c>
    </row>
    <row r="29" spans="6:13" x14ac:dyDescent="0.2">
      <c r="F29" s="92">
        <f>WORKDAY($F$2,ROWS($1:27),$B$2:$B$15)</f>
        <v>43503</v>
      </c>
      <c r="I29" t="s">
        <v>27</v>
      </c>
      <c r="K29" s="47">
        <f>K28+5</f>
        <v>43602</v>
      </c>
      <c r="L29" s="47">
        <f>L24+26</f>
        <v>43602</v>
      </c>
      <c r="M29">
        <v>26</v>
      </c>
    </row>
    <row r="30" spans="6:13" ht="12.75" customHeight="1" x14ac:dyDescent="0.2">
      <c r="F30" s="92">
        <f>WORKDAY($F$2,ROWS($1:28),$B$2:$B$15)</f>
        <v>43504</v>
      </c>
      <c r="I30" t="s">
        <v>54</v>
      </c>
      <c r="K30" s="47">
        <f>K28+7</f>
        <v>43604</v>
      </c>
    </row>
    <row r="31" spans="6:13" x14ac:dyDescent="0.2">
      <c r="F31" s="92">
        <f>WORKDAY($F$2,ROWS($1:29),$B$2:$B$15)</f>
        <v>43507</v>
      </c>
      <c r="I31" t="s">
        <v>55</v>
      </c>
      <c r="K31" s="47">
        <f>K30+7</f>
        <v>43611</v>
      </c>
    </row>
    <row r="32" spans="6:13" x14ac:dyDescent="0.2">
      <c r="F32" s="92">
        <f>WORKDAY($F$2,ROWS($1:30),$B$2:$B$15)</f>
        <v>43508</v>
      </c>
      <c r="I32" t="s">
        <v>29</v>
      </c>
      <c r="K32" s="47">
        <f>K31+4</f>
        <v>43615</v>
      </c>
      <c r="L32" s="47">
        <f>L24+39</f>
        <v>43615</v>
      </c>
      <c r="M32">
        <v>39</v>
      </c>
    </row>
    <row r="33" spans="6:13" x14ac:dyDescent="0.2">
      <c r="F33" s="92">
        <f>WORKDAY($F$2,ROWS($1:31),$B$2:$B$15)</f>
        <v>43509</v>
      </c>
      <c r="I33" t="s">
        <v>56</v>
      </c>
      <c r="K33" s="47">
        <f>K31+7</f>
        <v>43618</v>
      </c>
    </row>
    <row r="34" spans="6:13" x14ac:dyDescent="0.2">
      <c r="F34" s="92">
        <f>WORKDAY($F$2,ROWS($1:32),$B$2:$B$15)</f>
        <v>43510</v>
      </c>
      <c r="I34" t="s">
        <v>31</v>
      </c>
      <c r="K34" s="47">
        <f>K33+7</f>
        <v>43625</v>
      </c>
      <c r="L34" s="47">
        <f>L24+49</f>
        <v>43625</v>
      </c>
      <c r="M34">
        <v>49</v>
      </c>
    </row>
    <row r="35" spans="6:13" x14ac:dyDescent="0.2">
      <c r="F35" s="92">
        <f>WORKDAY($F$2,ROWS($1:33),$B$2:$B$15)</f>
        <v>43511</v>
      </c>
      <c r="I35" t="s">
        <v>33</v>
      </c>
      <c r="K35" s="47">
        <f>K34+1</f>
        <v>43626</v>
      </c>
      <c r="L35" s="47">
        <f>L24+50</f>
        <v>43626</v>
      </c>
      <c r="M35">
        <v>50</v>
      </c>
    </row>
    <row r="36" spans="6:13" x14ac:dyDescent="0.2">
      <c r="F36" s="92">
        <f>WORKDAY($F$2,ROWS($1:34),$B$2:$B$15)</f>
        <v>43514</v>
      </c>
    </row>
    <row r="37" spans="6:13" x14ac:dyDescent="0.2">
      <c r="F37" s="92">
        <f>WORKDAY($F$2,ROWS($1:35),$B$2:$B$15)</f>
        <v>43515</v>
      </c>
    </row>
    <row r="38" spans="6:13" x14ac:dyDescent="0.2">
      <c r="F38" s="92">
        <f>WORKDAY($F$2,ROWS($1:36),$B$2:$B$15)</f>
        <v>43516</v>
      </c>
    </row>
    <row r="39" spans="6:13" x14ac:dyDescent="0.2">
      <c r="F39" s="92">
        <f>WORKDAY($F$2,ROWS($1:37),$B$2:$B$15)</f>
        <v>43517</v>
      </c>
    </row>
    <row r="40" spans="6:13" x14ac:dyDescent="0.2">
      <c r="F40" s="92">
        <f>WORKDAY($F$2,ROWS($1:38),$B$2:$B$15)</f>
        <v>43518</v>
      </c>
    </row>
    <row r="41" spans="6:13" x14ac:dyDescent="0.2">
      <c r="F41" s="92">
        <f>WORKDAY($F$2,ROWS($1:39),$B$2:$B$15)</f>
        <v>43521</v>
      </c>
    </row>
    <row r="42" spans="6:13" x14ac:dyDescent="0.2">
      <c r="F42" s="92">
        <f>WORKDAY($F$2,ROWS($1:40),$B$2:$B$15)</f>
        <v>43522</v>
      </c>
    </row>
    <row r="43" spans="6:13" x14ac:dyDescent="0.2">
      <c r="F43" s="92">
        <f>WORKDAY($F$2,ROWS($1:41),$B$2:$B$15)</f>
        <v>43523</v>
      </c>
    </row>
    <row r="44" spans="6:13" x14ac:dyDescent="0.2">
      <c r="F44" s="92">
        <f>WORKDAY($F$2,ROWS($1:42),$B$2:$B$15)</f>
        <v>43524</v>
      </c>
    </row>
    <row r="45" spans="6:13" x14ac:dyDescent="0.2">
      <c r="F45" s="92">
        <f>WORKDAY($F$2,ROWS($1:43),$B$2:$B$15)</f>
        <v>43525</v>
      </c>
    </row>
    <row r="46" spans="6:13" x14ac:dyDescent="0.2">
      <c r="F46" s="92">
        <f>WORKDAY($F$2,ROWS($1:44),$B$2:$B$15)</f>
        <v>43528</v>
      </c>
    </row>
    <row r="47" spans="6:13" x14ac:dyDescent="0.2">
      <c r="F47" s="92">
        <f>WORKDAY($F$2,ROWS($1:45),$B$2:$B$15)</f>
        <v>43529</v>
      </c>
    </row>
    <row r="48" spans="6:13" x14ac:dyDescent="0.2">
      <c r="F48" s="92">
        <f>WORKDAY($F$2,ROWS($1:46),$B$2:$B$15)</f>
        <v>43530</v>
      </c>
    </row>
    <row r="49" spans="6:6" x14ac:dyDescent="0.2">
      <c r="F49" s="92">
        <f>WORKDAY($F$2,ROWS($1:47),$B$2:$B$15)</f>
        <v>43531</v>
      </c>
    </row>
    <row r="50" spans="6:6" x14ac:dyDescent="0.2">
      <c r="F50" s="92">
        <f>WORKDAY($F$2,ROWS($1:48),$B$2:$B$15)</f>
        <v>43532</v>
      </c>
    </row>
    <row r="51" spans="6:6" x14ac:dyDescent="0.2">
      <c r="F51" s="92">
        <f>WORKDAY($F$2,ROWS($1:49),$B$2:$B$15)</f>
        <v>43535</v>
      </c>
    </row>
    <row r="52" spans="6:6" x14ac:dyDescent="0.2">
      <c r="F52" s="92">
        <f>WORKDAY($F$2,ROWS($1:50),$B$2:$B$15)</f>
        <v>43536</v>
      </c>
    </row>
    <row r="53" spans="6:6" x14ac:dyDescent="0.2">
      <c r="F53" s="92">
        <f>WORKDAY($F$2,ROWS($1:51),$B$2:$B$15)</f>
        <v>43537</v>
      </c>
    </row>
    <row r="54" spans="6:6" x14ac:dyDescent="0.2">
      <c r="F54" s="92">
        <f>WORKDAY($F$2,ROWS($1:52),$B$2:$B$15)</f>
        <v>43538</v>
      </c>
    </row>
    <row r="55" spans="6:6" x14ac:dyDescent="0.2">
      <c r="F55" s="92">
        <f>WORKDAY($F$2,ROWS($1:53),$B$2:$B$15)</f>
        <v>43539</v>
      </c>
    </row>
    <row r="56" spans="6:6" x14ac:dyDescent="0.2">
      <c r="F56" s="92">
        <f>WORKDAY($F$2,ROWS($1:54),$B$2:$B$15)</f>
        <v>43542</v>
      </c>
    </row>
    <row r="57" spans="6:6" x14ac:dyDescent="0.2">
      <c r="F57" s="92">
        <f>WORKDAY($F$2,ROWS($1:55),$B$2:$B$15)</f>
        <v>43543</v>
      </c>
    </row>
    <row r="58" spans="6:6" x14ac:dyDescent="0.2">
      <c r="F58" s="92">
        <f>WORKDAY($F$2,ROWS($1:56),$B$2:$B$15)</f>
        <v>43544</v>
      </c>
    </row>
    <row r="59" spans="6:6" x14ac:dyDescent="0.2">
      <c r="F59" s="92">
        <f>WORKDAY($F$2,ROWS($1:57),$B$2:$B$15)</f>
        <v>43545</v>
      </c>
    </row>
    <row r="60" spans="6:6" x14ac:dyDescent="0.2">
      <c r="F60" s="92">
        <f>WORKDAY($F$2,ROWS($1:58),$B$2:$B$15)</f>
        <v>43546</v>
      </c>
    </row>
    <row r="61" spans="6:6" x14ac:dyDescent="0.2">
      <c r="F61" s="92">
        <f>WORKDAY($F$2,ROWS($1:59),$B$2:$B$15)</f>
        <v>43549</v>
      </c>
    </row>
    <row r="62" spans="6:6" x14ac:dyDescent="0.2">
      <c r="F62" s="92">
        <f>WORKDAY($F$2,ROWS($1:60),$B$2:$B$15)</f>
        <v>43550</v>
      </c>
    </row>
    <row r="63" spans="6:6" x14ac:dyDescent="0.2">
      <c r="F63" s="92">
        <f>WORKDAY($F$2,ROWS($1:61),$B$2:$B$15)</f>
        <v>43551</v>
      </c>
    </row>
    <row r="64" spans="6:6" x14ac:dyDescent="0.2">
      <c r="F64" s="92">
        <f>WORKDAY($F$2,ROWS($1:62),$B$2:$B$15)</f>
        <v>43552</v>
      </c>
    </row>
    <row r="65" spans="6:6" x14ac:dyDescent="0.2">
      <c r="F65" s="92">
        <f>WORKDAY($F$2,ROWS($1:63),$B$2:$B$15)</f>
        <v>43553</v>
      </c>
    </row>
    <row r="66" spans="6:6" x14ac:dyDescent="0.2">
      <c r="F66" s="92">
        <f>WORKDAY($F$2,ROWS($1:64),$B$2:$B$15)</f>
        <v>43556</v>
      </c>
    </row>
    <row r="67" spans="6:6" x14ac:dyDescent="0.2">
      <c r="F67" s="92">
        <f>WORKDAY($F$2,ROWS($1:65),$B$2:$B$15)</f>
        <v>43557</v>
      </c>
    </row>
    <row r="68" spans="6:6" x14ac:dyDescent="0.2">
      <c r="F68" s="92">
        <f>WORKDAY($F$2,ROWS($1:66),$B$2:$B$15)</f>
        <v>43558</v>
      </c>
    </row>
    <row r="69" spans="6:6" x14ac:dyDescent="0.2">
      <c r="F69" s="92">
        <f>WORKDAY($F$2,ROWS($1:67),$B$2:$B$15)</f>
        <v>43559</v>
      </c>
    </row>
    <row r="70" spans="6:6" x14ac:dyDescent="0.2">
      <c r="F70" s="92">
        <f>WORKDAY($F$2,ROWS($1:68),$B$2:$B$15)</f>
        <v>43560</v>
      </c>
    </row>
    <row r="71" spans="6:6" x14ac:dyDescent="0.2">
      <c r="F71" s="92">
        <f>WORKDAY($F$2,ROWS($1:69),$B$2:$B$15)</f>
        <v>43563</v>
      </c>
    </row>
    <row r="72" spans="6:6" x14ac:dyDescent="0.2">
      <c r="F72" s="92">
        <f>WORKDAY($F$2,ROWS($1:70),$B$2:$B$15)</f>
        <v>43564</v>
      </c>
    </row>
    <row r="73" spans="6:6" x14ac:dyDescent="0.2">
      <c r="F73" s="92">
        <f>WORKDAY($F$2,ROWS($1:71),$B$2:$B$15)</f>
        <v>43565</v>
      </c>
    </row>
    <row r="74" spans="6:6" x14ac:dyDescent="0.2">
      <c r="F74" s="92">
        <f>WORKDAY($F$2,ROWS($1:72),$B$2:$B$15)</f>
        <v>43566</v>
      </c>
    </row>
    <row r="75" spans="6:6" x14ac:dyDescent="0.2">
      <c r="F75" s="92">
        <f>WORKDAY($F$2,ROWS($1:73),$B$2:$B$15)</f>
        <v>43567</v>
      </c>
    </row>
    <row r="76" spans="6:6" x14ac:dyDescent="0.2">
      <c r="F76" s="92">
        <f>WORKDAY($F$2,ROWS($1:74),$B$2:$B$15)</f>
        <v>43570</v>
      </c>
    </row>
    <row r="77" spans="6:6" x14ac:dyDescent="0.2">
      <c r="F77" s="92">
        <f>WORKDAY($F$2,ROWS($1:75),$B$2:$B$15)</f>
        <v>43571</v>
      </c>
    </row>
    <row r="78" spans="6:6" x14ac:dyDescent="0.2">
      <c r="F78" s="92">
        <f>WORKDAY($F$2,ROWS($1:76),$B$2:$B$15)</f>
        <v>43572</v>
      </c>
    </row>
    <row r="79" spans="6:6" x14ac:dyDescent="0.2">
      <c r="F79" s="92">
        <f>WORKDAY($F$2,ROWS($1:77),$B$2:$B$15)</f>
        <v>43578</v>
      </c>
    </row>
    <row r="80" spans="6:6" x14ac:dyDescent="0.2">
      <c r="F80" s="92">
        <f>WORKDAY($F$2,ROWS($1:78),$B$2:$B$15)</f>
        <v>43579</v>
      </c>
    </row>
    <row r="81" spans="6:6" x14ac:dyDescent="0.2">
      <c r="F81" s="92">
        <f>WORKDAY($F$2,ROWS($1:79),$B$2:$B$15)</f>
        <v>43580</v>
      </c>
    </row>
    <row r="82" spans="6:6" x14ac:dyDescent="0.2">
      <c r="F82" s="92">
        <f>WORKDAY($F$2,ROWS($1:80),$B$2:$B$15)</f>
        <v>43581</v>
      </c>
    </row>
    <row r="83" spans="6:6" x14ac:dyDescent="0.2">
      <c r="F83" s="92">
        <f>WORKDAY($F$2,ROWS($1:81),$B$2:$B$15)</f>
        <v>43584</v>
      </c>
    </row>
    <row r="84" spans="6:6" x14ac:dyDescent="0.2">
      <c r="F84" s="92">
        <f>WORKDAY($F$2,ROWS($1:82),$B$2:$B$15)</f>
        <v>43585</v>
      </c>
    </row>
    <row r="85" spans="6:6" x14ac:dyDescent="0.2">
      <c r="F85" s="92">
        <f>WORKDAY($F$2,ROWS($1:83),$B$2:$B$15)</f>
        <v>43586</v>
      </c>
    </row>
    <row r="86" spans="6:6" x14ac:dyDescent="0.2">
      <c r="F86" s="92">
        <f>WORKDAY($F$2,ROWS($1:84),$B$2:$B$15)</f>
        <v>43587</v>
      </c>
    </row>
    <row r="87" spans="6:6" x14ac:dyDescent="0.2">
      <c r="F87" s="92">
        <f>WORKDAY($F$2,ROWS($1:85),$B$2:$B$15)</f>
        <v>43588</v>
      </c>
    </row>
    <row r="88" spans="6:6" x14ac:dyDescent="0.2">
      <c r="F88" s="92">
        <f>WORKDAY($F$2,ROWS($1:86),$B$2:$B$15)</f>
        <v>43591</v>
      </c>
    </row>
    <row r="89" spans="6:6" x14ac:dyDescent="0.2">
      <c r="F89" s="92">
        <f>WORKDAY($F$2,ROWS($1:87),$B$2:$B$15)</f>
        <v>43592</v>
      </c>
    </row>
    <row r="90" spans="6:6" x14ac:dyDescent="0.2">
      <c r="F90" s="92">
        <f>WORKDAY($F$2,ROWS($1:88),$B$2:$B$15)</f>
        <v>43593</v>
      </c>
    </row>
    <row r="91" spans="6:6" x14ac:dyDescent="0.2">
      <c r="F91" s="92">
        <f>WORKDAY($F$2,ROWS($1:89),$B$2:$B$15)</f>
        <v>43594</v>
      </c>
    </row>
    <row r="92" spans="6:6" x14ac:dyDescent="0.2">
      <c r="F92" s="92">
        <f>WORKDAY($F$2,ROWS($1:90),$B$2:$B$15)</f>
        <v>43595</v>
      </c>
    </row>
    <row r="93" spans="6:6" x14ac:dyDescent="0.2">
      <c r="F93" s="92">
        <f>WORKDAY($F$2,ROWS($1:91),$B$2:$B$15)</f>
        <v>43598</v>
      </c>
    </row>
    <row r="94" spans="6:6" x14ac:dyDescent="0.2">
      <c r="F94" s="92">
        <f>WORKDAY($F$2,ROWS($1:92),$B$2:$B$15)</f>
        <v>43599</v>
      </c>
    </row>
    <row r="95" spans="6:6" x14ac:dyDescent="0.2">
      <c r="F95" s="92">
        <f>WORKDAY($F$2,ROWS($1:93),$B$2:$B$15)</f>
        <v>43600</v>
      </c>
    </row>
    <row r="96" spans="6:6" x14ac:dyDescent="0.2">
      <c r="F96" s="92">
        <f>WORKDAY($F$2,ROWS($1:94),$B$2:$B$15)</f>
        <v>43601</v>
      </c>
    </row>
    <row r="97" spans="6:6" x14ac:dyDescent="0.2">
      <c r="F97" s="92">
        <f>WORKDAY($F$2,ROWS($1:95),$B$2:$B$15)</f>
        <v>43605</v>
      </c>
    </row>
    <row r="98" spans="6:6" x14ac:dyDescent="0.2">
      <c r="F98" s="92">
        <f>WORKDAY($F$2,ROWS($1:96),$B$2:$B$15)</f>
        <v>43606</v>
      </c>
    </row>
    <row r="99" spans="6:6" x14ac:dyDescent="0.2">
      <c r="F99" s="92">
        <f>WORKDAY($F$2,ROWS($1:97),$B$2:$B$15)</f>
        <v>43607</v>
      </c>
    </row>
    <row r="100" spans="6:6" x14ac:dyDescent="0.2">
      <c r="F100" s="92">
        <f>WORKDAY($F$2,ROWS($1:98),$B$2:$B$15)</f>
        <v>43608</v>
      </c>
    </row>
    <row r="101" spans="6:6" x14ac:dyDescent="0.2">
      <c r="F101" s="92">
        <f>WORKDAY($F$2,ROWS($1:99),$B$2:$B$15)</f>
        <v>43609</v>
      </c>
    </row>
    <row r="102" spans="6:6" x14ac:dyDescent="0.2">
      <c r="F102" s="92">
        <f>WORKDAY($F$2,ROWS($1:100),$B$2:$B$15)</f>
        <v>43612</v>
      </c>
    </row>
    <row r="103" spans="6:6" x14ac:dyDescent="0.2">
      <c r="F103" s="92">
        <f>WORKDAY($F$2,ROWS($1:101),$B$2:$B$15)</f>
        <v>43613</v>
      </c>
    </row>
    <row r="104" spans="6:6" x14ac:dyDescent="0.2">
      <c r="F104" s="92">
        <f>WORKDAY($F$2,ROWS($1:102),$B$2:$B$15)</f>
        <v>43614</v>
      </c>
    </row>
    <row r="105" spans="6:6" x14ac:dyDescent="0.2">
      <c r="F105" s="92">
        <f>WORKDAY($F$2,ROWS($1:103),$B$2:$B$15)</f>
        <v>43616</v>
      </c>
    </row>
    <row r="106" spans="6:6" x14ac:dyDescent="0.2">
      <c r="F106" s="92">
        <f>WORKDAY($F$2,ROWS($1:104),$B$2:$B$15)</f>
        <v>43619</v>
      </c>
    </row>
    <row r="107" spans="6:6" x14ac:dyDescent="0.2">
      <c r="F107" s="92">
        <f>WORKDAY($F$2,ROWS($1:105),$B$2:$B$15)</f>
        <v>43620</v>
      </c>
    </row>
    <row r="108" spans="6:6" x14ac:dyDescent="0.2">
      <c r="F108" s="92">
        <f>WORKDAY($F$2,ROWS($1:106),$B$2:$B$15)</f>
        <v>43622</v>
      </c>
    </row>
    <row r="109" spans="6:6" x14ac:dyDescent="0.2">
      <c r="F109" s="92">
        <f>WORKDAY($F$2,ROWS($1:107),$B$2:$B$15)</f>
        <v>43623</v>
      </c>
    </row>
    <row r="110" spans="6:6" x14ac:dyDescent="0.2">
      <c r="F110" s="92">
        <f>WORKDAY($F$2,ROWS($1:108),$B$2:$B$15)</f>
        <v>43627</v>
      </c>
    </row>
    <row r="111" spans="6:6" x14ac:dyDescent="0.2">
      <c r="F111" s="92">
        <f>WORKDAY($F$2,ROWS($1:109),$B$2:$B$15)</f>
        <v>43628</v>
      </c>
    </row>
    <row r="112" spans="6:6" x14ac:dyDescent="0.2">
      <c r="F112" s="92">
        <f>WORKDAY($F$2,ROWS($1:110),$B$2:$B$15)</f>
        <v>43629</v>
      </c>
    </row>
    <row r="113" spans="6:6" x14ac:dyDescent="0.2">
      <c r="F113" s="92">
        <f>WORKDAY($F$2,ROWS($1:111),$B$2:$B$15)</f>
        <v>43630</v>
      </c>
    </row>
    <row r="114" spans="6:6" x14ac:dyDescent="0.2">
      <c r="F114" s="92">
        <f>WORKDAY($F$2,ROWS($1:112),$B$2:$B$15)</f>
        <v>43633</v>
      </c>
    </row>
    <row r="115" spans="6:6" x14ac:dyDescent="0.2">
      <c r="F115" s="92">
        <f>WORKDAY($F$2,ROWS($1:113),$B$2:$B$15)</f>
        <v>43634</v>
      </c>
    </row>
    <row r="116" spans="6:6" x14ac:dyDescent="0.2">
      <c r="F116" s="92">
        <f>WORKDAY($F$2,ROWS($1:114),$B$2:$B$15)</f>
        <v>43635</v>
      </c>
    </row>
    <row r="117" spans="6:6" x14ac:dyDescent="0.2">
      <c r="F117" s="92">
        <f>WORKDAY($F$2,ROWS($1:115),$B$2:$B$15)</f>
        <v>43636</v>
      </c>
    </row>
    <row r="118" spans="6:6" x14ac:dyDescent="0.2">
      <c r="F118" s="92">
        <f>WORKDAY($F$2,ROWS($1:116),$B$2:$B$15)</f>
        <v>43637</v>
      </c>
    </row>
    <row r="119" spans="6:6" x14ac:dyDescent="0.2">
      <c r="F119" s="92">
        <f>WORKDAY($F$2,ROWS($1:117),$B$2:$B$15)</f>
        <v>43640</v>
      </c>
    </row>
    <row r="120" spans="6:6" x14ac:dyDescent="0.2">
      <c r="F120" s="92">
        <f>WORKDAY($F$2,ROWS($1:118),$B$2:$B$15)</f>
        <v>43641</v>
      </c>
    </row>
    <row r="121" spans="6:6" x14ac:dyDescent="0.2">
      <c r="F121" s="92">
        <f>WORKDAY($F$2,ROWS($1:119),$B$2:$B$15)</f>
        <v>43642</v>
      </c>
    </row>
    <row r="122" spans="6:6" x14ac:dyDescent="0.2">
      <c r="F122" s="92">
        <f>WORKDAY($F$2,ROWS($1:120),$B$2:$B$15)</f>
        <v>43643</v>
      </c>
    </row>
    <row r="123" spans="6:6" x14ac:dyDescent="0.2">
      <c r="F123" s="92">
        <f>WORKDAY($F$2,ROWS($1:121),$B$2:$B$15)</f>
        <v>43644</v>
      </c>
    </row>
    <row r="124" spans="6:6" x14ac:dyDescent="0.2">
      <c r="F124" s="92">
        <f>WORKDAY($F$2,ROWS($1:122),$B$2:$B$15)</f>
        <v>43647</v>
      </c>
    </row>
    <row r="125" spans="6:6" x14ac:dyDescent="0.2">
      <c r="F125" s="92">
        <f>WORKDAY($F$2,ROWS($1:123),$B$2:$B$15)</f>
        <v>43648</v>
      </c>
    </row>
    <row r="126" spans="6:6" x14ac:dyDescent="0.2">
      <c r="F126" s="92">
        <f>WORKDAY($F$2,ROWS($1:124),$B$2:$B$15)</f>
        <v>43649</v>
      </c>
    </row>
    <row r="127" spans="6:6" x14ac:dyDescent="0.2">
      <c r="F127" s="92">
        <f>WORKDAY($F$2,ROWS($1:125),$B$2:$B$15)</f>
        <v>43650</v>
      </c>
    </row>
    <row r="128" spans="6:6" x14ac:dyDescent="0.2">
      <c r="F128" s="92">
        <f>WORKDAY($F$2,ROWS($1:126),$B$2:$B$15)</f>
        <v>43651</v>
      </c>
    </row>
    <row r="129" spans="6:6" x14ac:dyDescent="0.2">
      <c r="F129" s="92">
        <f>WORKDAY($F$2,ROWS($1:127),$B$2:$B$15)</f>
        <v>43654</v>
      </c>
    </row>
    <row r="130" spans="6:6" x14ac:dyDescent="0.2">
      <c r="F130" s="92">
        <f>WORKDAY($F$2,ROWS($1:128),$B$2:$B$15)</f>
        <v>43655</v>
      </c>
    </row>
    <row r="131" spans="6:6" x14ac:dyDescent="0.2">
      <c r="F131" s="92">
        <f>WORKDAY($F$2,ROWS($1:129),$B$2:$B$15)</f>
        <v>43656</v>
      </c>
    </row>
    <row r="132" spans="6:6" x14ac:dyDescent="0.2">
      <c r="F132" s="92">
        <f>WORKDAY($F$2,ROWS($1:130),$B$2:$B$15)</f>
        <v>43657</v>
      </c>
    </row>
    <row r="133" spans="6:6" x14ac:dyDescent="0.2">
      <c r="F133" s="92">
        <f>WORKDAY($F$2,ROWS($1:131),$B$2:$B$15)</f>
        <v>43658</v>
      </c>
    </row>
    <row r="134" spans="6:6" x14ac:dyDescent="0.2">
      <c r="F134" s="92">
        <f>WORKDAY($F$2,ROWS($1:132),$B$2:$B$15)</f>
        <v>43661</v>
      </c>
    </row>
    <row r="135" spans="6:6" x14ac:dyDescent="0.2">
      <c r="F135" s="92">
        <f>WORKDAY($F$2,ROWS($1:133),$B$2:$B$15)</f>
        <v>43662</v>
      </c>
    </row>
    <row r="136" spans="6:6" x14ac:dyDescent="0.2">
      <c r="F136" s="92">
        <f>WORKDAY($F$2,ROWS($1:134),$B$2:$B$15)</f>
        <v>43663</v>
      </c>
    </row>
    <row r="137" spans="6:6" x14ac:dyDescent="0.2">
      <c r="F137" s="92">
        <f>WORKDAY($F$2,ROWS($1:135),$B$2:$B$15)</f>
        <v>43664</v>
      </c>
    </row>
    <row r="138" spans="6:6" x14ac:dyDescent="0.2">
      <c r="F138" s="92">
        <f>WORKDAY($F$2,ROWS($1:136),$B$2:$B$15)</f>
        <v>43665</v>
      </c>
    </row>
    <row r="139" spans="6:6" x14ac:dyDescent="0.2">
      <c r="F139" s="92">
        <f>WORKDAY($F$2,ROWS($1:137),$B$2:$B$15)</f>
        <v>43668</v>
      </c>
    </row>
    <row r="140" spans="6:6" x14ac:dyDescent="0.2">
      <c r="F140" s="92">
        <f>WORKDAY($F$2,ROWS($1:138),$B$2:$B$15)</f>
        <v>43669</v>
      </c>
    </row>
    <row r="141" spans="6:6" x14ac:dyDescent="0.2">
      <c r="F141" s="92">
        <f>WORKDAY($F$2,ROWS($1:139),$B$2:$B$15)</f>
        <v>43670</v>
      </c>
    </row>
    <row r="142" spans="6:6" x14ac:dyDescent="0.2">
      <c r="F142" s="92">
        <f>WORKDAY($F$2,ROWS($1:140),$B$2:$B$15)</f>
        <v>43671</v>
      </c>
    </row>
    <row r="143" spans="6:6" x14ac:dyDescent="0.2">
      <c r="F143" s="92">
        <f>WORKDAY($F$2,ROWS($1:141),$B$2:$B$15)</f>
        <v>43672</v>
      </c>
    </row>
    <row r="144" spans="6:6" x14ac:dyDescent="0.2">
      <c r="F144" s="92">
        <f>WORKDAY($F$2,ROWS($1:142),$B$2:$B$15)</f>
        <v>43675</v>
      </c>
    </row>
    <row r="145" spans="6:6" x14ac:dyDescent="0.2">
      <c r="F145" s="92">
        <f>WORKDAY($F$2,ROWS($1:143),$B$2:$B$15)</f>
        <v>43676</v>
      </c>
    </row>
    <row r="146" spans="6:6" x14ac:dyDescent="0.2">
      <c r="F146" s="92">
        <f>WORKDAY($F$2,ROWS($1:144),$B$2:$B$15)</f>
        <v>43677</v>
      </c>
    </row>
    <row r="147" spans="6:6" x14ac:dyDescent="0.2">
      <c r="F147" s="92">
        <f>WORKDAY($F$2,ROWS($1:145),$B$2:$B$15)</f>
        <v>43678</v>
      </c>
    </row>
    <row r="148" spans="6:6" x14ac:dyDescent="0.2">
      <c r="F148" s="92">
        <f>WORKDAY($F$2,ROWS($1:146),$B$2:$B$15)</f>
        <v>43679</v>
      </c>
    </row>
    <row r="149" spans="6:6" x14ac:dyDescent="0.2">
      <c r="F149" s="92">
        <f>WORKDAY($F$2,ROWS($1:147),$B$2:$B$15)</f>
        <v>43682</v>
      </c>
    </row>
    <row r="150" spans="6:6" x14ac:dyDescent="0.2">
      <c r="F150" s="92">
        <f>WORKDAY($F$2,ROWS($1:148),$B$2:$B$15)</f>
        <v>43683</v>
      </c>
    </row>
    <row r="151" spans="6:6" x14ac:dyDescent="0.2">
      <c r="F151" s="92">
        <f>WORKDAY($F$2,ROWS($1:149),$B$2:$B$15)</f>
        <v>43684</v>
      </c>
    </row>
    <row r="152" spans="6:6" x14ac:dyDescent="0.2">
      <c r="F152" s="92">
        <f>WORKDAY($F$2,ROWS($1:150),$B$2:$B$15)</f>
        <v>43685</v>
      </c>
    </row>
    <row r="153" spans="6:6" x14ac:dyDescent="0.2">
      <c r="F153" s="92">
        <f>WORKDAY($F$2,ROWS($1:151),$B$2:$B$15)</f>
        <v>43686</v>
      </c>
    </row>
    <row r="154" spans="6:6" x14ac:dyDescent="0.2">
      <c r="F154" s="92">
        <f>WORKDAY($F$2,ROWS($1:152),$B$2:$B$15)</f>
        <v>43689</v>
      </c>
    </row>
    <row r="155" spans="6:6" x14ac:dyDescent="0.2">
      <c r="F155" s="92">
        <f>WORKDAY($F$2,ROWS($1:153),$B$2:$B$15)</f>
        <v>43690</v>
      </c>
    </row>
    <row r="156" spans="6:6" x14ac:dyDescent="0.2">
      <c r="F156" s="92">
        <f>WORKDAY($F$2,ROWS($1:154),$B$2:$B$15)</f>
        <v>43691</v>
      </c>
    </row>
    <row r="157" spans="6:6" x14ac:dyDescent="0.2">
      <c r="F157" s="92">
        <f>WORKDAY($F$2,ROWS($1:155),$B$2:$B$15)</f>
        <v>43692</v>
      </c>
    </row>
    <row r="158" spans="6:6" x14ac:dyDescent="0.2">
      <c r="F158" s="92">
        <f>WORKDAY($F$2,ROWS($1:156),$B$2:$B$15)</f>
        <v>43693</v>
      </c>
    </row>
    <row r="159" spans="6:6" x14ac:dyDescent="0.2">
      <c r="F159" s="92">
        <f>WORKDAY($F$2,ROWS($1:157),$B$2:$B$15)</f>
        <v>43696</v>
      </c>
    </row>
    <row r="160" spans="6:6" x14ac:dyDescent="0.2">
      <c r="F160" s="92">
        <f>WORKDAY($F$2,ROWS($1:158),$B$2:$B$15)</f>
        <v>43697</v>
      </c>
    </row>
    <row r="161" spans="6:6" x14ac:dyDescent="0.2">
      <c r="F161" s="92">
        <f>WORKDAY($F$2,ROWS($1:159),$B$2:$B$15)</f>
        <v>43698</v>
      </c>
    </row>
    <row r="162" spans="6:6" x14ac:dyDescent="0.2">
      <c r="F162" s="92">
        <f>WORKDAY($F$2,ROWS($1:160),$B$2:$B$15)</f>
        <v>43699</v>
      </c>
    </row>
    <row r="163" spans="6:6" x14ac:dyDescent="0.2">
      <c r="F163" s="92">
        <f>WORKDAY($F$2,ROWS($1:161),$B$2:$B$15)</f>
        <v>43700</v>
      </c>
    </row>
    <row r="164" spans="6:6" x14ac:dyDescent="0.2">
      <c r="F164" s="92">
        <f>WORKDAY($F$2,ROWS($1:162),$B$2:$B$15)</f>
        <v>43703</v>
      </c>
    </row>
    <row r="165" spans="6:6" x14ac:dyDescent="0.2">
      <c r="F165" s="92">
        <f>WORKDAY($F$2,ROWS($1:163),$B$2:$B$15)</f>
        <v>43704</v>
      </c>
    </row>
    <row r="166" spans="6:6" x14ac:dyDescent="0.2">
      <c r="F166" s="92">
        <f>WORKDAY($F$2,ROWS($1:164),$B$2:$B$15)</f>
        <v>43705</v>
      </c>
    </row>
    <row r="167" spans="6:6" x14ac:dyDescent="0.2">
      <c r="F167" s="92">
        <f>WORKDAY($F$2,ROWS($1:165),$B$2:$B$15)</f>
        <v>43706</v>
      </c>
    </row>
    <row r="168" spans="6:6" x14ac:dyDescent="0.2">
      <c r="F168" s="92">
        <f>WORKDAY($F$2,ROWS($1:166),$B$2:$B$15)</f>
        <v>43707</v>
      </c>
    </row>
    <row r="169" spans="6:6" x14ac:dyDescent="0.2">
      <c r="F169" s="92">
        <f>WORKDAY($F$2,ROWS($1:167),$B$2:$B$15)</f>
        <v>43710</v>
      </c>
    </row>
    <row r="170" spans="6:6" x14ac:dyDescent="0.2">
      <c r="F170" s="92">
        <f>WORKDAY($F$2,ROWS($1:168),$B$2:$B$15)</f>
        <v>43711</v>
      </c>
    </row>
    <row r="171" spans="6:6" x14ac:dyDescent="0.2">
      <c r="F171" s="92">
        <f>WORKDAY($F$2,ROWS($1:169),$B$2:$B$15)</f>
        <v>43712</v>
      </c>
    </row>
    <row r="172" spans="6:6" x14ac:dyDescent="0.2">
      <c r="F172" s="92">
        <f>WORKDAY($F$2,ROWS($1:170),$B$2:$B$15)</f>
        <v>43713</v>
      </c>
    </row>
    <row r="173" spans="6:6" x14ac:dyDescent="0.2">
      <c r="F173" s="92">
        <f>WORKDAY($F$2,ROWS($1:171),$B$2:$B$15)</f>
        <v>43714</v>
      </c>
    </row>
    <row r="174" spans="6:6" x14ac:dyDescent="0.2">
      <c r="F174" s="92">
        <f>WORKDAY($F$2,ROWS($1:172),$B$2:$B$15)</f>
        <v>43717</v>
      </c>
    </row>
    <row r="175" spans="6:6" x14ac:dyDescent="0.2">
      <c r="F175" s="92">
        <f>WORKDAY($F$2,ROWS($1:173),$B$2:$B$15)</f>
        <v>43718</v>
      </c>
    </row>
    <row r="176" spans="6:6" x14ac:dyDescent="0.2">
      <c r="F176" s="92">
        <f>WORKDAY($F$2,ROWS($1:174),$B$2:$B$15)</f>
        <v>43719</v>
      </c>
    </row>
    <row r="177" spans="6:6" x14ac:dyDescent="0.2">
      <c r="F177" s="92">
        <f>WORKDAY($F$2,ROWS($1:175),$B$2:$B$15)</f>
        <v>43720</v>
      </c>
    </row>
    <row r="178" spans="6:6" x14ac:dyDescent="0.2">
      <c r="F178" s="92">
        <f>WORKDAY($F$2,ROWS($1:176),$B$2:$B$15)</f>
        <v>43721</v>
      </c>
    </row>
    <row r="179" spans="6:6" x14ac:dyDescent="0.2">
      <c r="F179" s="92">
        <f>WORKDAY($F$2,ROWS($1:177),$B$2:$B$15)</f>
        <v>43724</v>
      </c>
    </row>
    <row r="180" spans="6:6" x14ac:dyDescent="0.2">
      <c r="F180" s="92">
        <f>WORKDAY($F$2,ROWS($1:178),$B$2:$B$15)</f>
        <v>43725</v>
      </c>
    </row>
    <row r="181" spans="6:6" x14ac:dyDescent="0.2">
      <c r="F181" s="92">
        <f>WORKDAY($F$2,ROWS($1:179),$B$2:$B$15)</f>
        <v>43726</v>
      </c>
    </row>
    <row r="182" spans="6:6" x14ac:dyDescent="0.2">
      <c r="F182" s="92">
        <f>WORKDAY($F$2,ROWS($1:180),$B$2:$B$15)</f>
        <v>43727</v>
      </c>
    </row>
    <row r="183" spans="6:6" x14ac:dyDescent="0.2">
      <c r="F183" s="92">
        <f>WORKDAY($F$2,ROWS($1:181),$B$2:$B$15)</f>
        <v>43728</v>
      </c>
    </row>
    <row r="184" spans="6:6" x14ac:dyDescent="0.2">
      <c r="F184" s="92">
        <f>WORKDAY($F$2,ROWS($1:182),$B$2:$B$15)</f>
        <v>43731</v>
      </c>
    </row>
    <row r="185" spans="6:6" x14ac:dyDescent="0.2">
      <c r="F185" s="92">
        <f>WORKDAY($F$2,ROWS($1:183),$B$2:$B$15)</f>
        <v>43732</v>
      </c>
    </row>
    <row r="186" spans="6:6" x14ac:dyDescent="0.2">
      <c r="F186" s="92">
        <f>WORKDAY($F$2,ROWS($1:184),$B$2:$B$15)</f>
        <v>43733</v>
      </c>
    </row>
    <row r="187" spans="6:6" x14ac:dyDescent="0.2">
      <c r="F187" s="92">
        <f>WORKDAY($F$2,ROWS($1:185),$B$2:$B$15)</f>
        <v>43734</v>
      </c>
    </row>
    <row r="188" spans="6:6" x14ac:dyDescent="0.2">
      <c r="F188" s="92">
        <f>WORKDAY($F$2,ROWS($1:186),$B$2:$B$15)</f>
        <v>43735</v>
      </c>
    </row>
    <row r="189" spans="6:6" x14ac:dyDescent="0.2">
      <c r="F189" s="92">
        <f>WORKDAY($F$2,ROWS($1:187),$B$2:$B$15)</f>
        <v>43738</v>
      </c>
    </row>
    <row r="190" spans="6:6" x14ac:dyDescent="0.2">
      <c r="F190" s="92">
        <f>WORKDAY($F$2,ROWS($1:188),$B$2:$B$15)</f>
        <v>43739</v>
      </c>
    </row>
    <row r="191" spans="6:6" x14ac:dyDescent="0.2">
      <c r="F191" s="92">
        <f>WORKDAY($F$2,ROWS($1:189),$B$2:$B$15)</f>
        <v>43740</v>
      </c>
    </row>
    <row r="192" spans="6:6" x14ac:dyDescent="0.2">
      <c r="F192" s="92">
        <f>WORKDAY($F$2,ROWS($1:190),$B$2:$B$15)</f>
        <v>43741</v>
      </c>
    </row>
    <row r="193" spans="6:6" x14ac:dyDescent="0.2">
      <c r="F193" s="92">
        <f>WORKDAY($F$2,ROWS($1:191),$B$2:$B$15)</f>
        <v>43742</v>
      </c>
    </row>
    <row r="194" spans="6:6" x14ac:dyDescent="0.2">
      <c r="F194" s="92">
        <f>WORKDAY($F$2,ROWS($1:192),$B$2:$B$15)</f>
        <v>43745</v>
      </c>
    </row>
    <row r="195" spans="6:6" x14ac:dyDescent="0.2">
      <c r="F195" s="92">
        <f>WORKDAY($F$2,ROWS($1:193),$B$2:$B$15)</f>
        <v>43746</v>
      </c>
    </row>
    <row r="196" spans="6:6" x14ac:dyDescent="0.2">
      <c r="F196" s="92">
        <f>WORKDAY($F$2,ROWS($1:194),$B$2:$B$15)</f>
        <v>43747</v>
      </c>
    </row>
    <row r="197" spans="6:6" x14ac:dyDescent="0.2">
      <c r="F197" s="92">
        <f>WORKDAY($F$2,ROWS($1:195),$B$2:$B$15)</f>
        <v>43748</v>
      </c>
    </row>
    <row r="198" spans="6:6" x14ac:dyDescent="0.2">
      <c r="F198" s="92">
        <f>WORKDAY($F$2,ROWS($1:196),$B$2:$B$15)</f>
        <v>43749</v>
      </c>
    </row>
    <row r="199" spans="6:6" x14ac:dyDescent="0.2">
      <c r="F199" s="92">
        <f>WORKDAY($F$2,ROWS($1:197),$B$2:$B$15)</f>
        <v>43752</v>
      </c>
    </row>
    <row r="200" spans="6:6" x14ac:dyDescent="0.2">
      <c r="F200" s="92">
        <f>WORKDAY($F$2,ROWS($1:198),$B$2:$B$15)</f>
        <v>43753</v>
      </c>
    </row>
    <row r="201" spans="6:6" x14ac:dyDescent="0.2">
      <c r="F201" s="92">
        <f>WORKDAY($F$2,ROWS($1:199),$B$2:$B$15)</f>
        <v>43754</v>
      </c>
    </row>
    <row r="202" spans="6:6" x14ac:dyDescent="0.2">
      <c r="F202" s="92">
        <f>WORKDAY($F$2,ROWS($1:200),$B$2:$B$15)</f>
        <v>43755</v>
      </c>
    </row>
    <row r="203" spans="6:6" x14ac:dyDescent="0.2">
      <c r="F203" s="92">
        <f>WORKDAY($F$2,ROWS($1:201),$B$2:$B$15)</f>
        <v>43756</v>
      </c>
    </row>
    <row r="204" spans="6:6" x14ac:dyDescent="0.2">
      <c r="F204" s="92">
        <f>WORKDAY($F$2,ROWS($1:202),$B$2:$B$15)</f>
        <v>43759</v>
      </c>
    </row>
    <row r="205" spans="6:6" x14ac:dyDescent="0.2">
      <c r="F205" s="92">
        <f>WORKDAY($F$2,ROWS($1:203),$B$2:$B$15)</f>
        <v>43760</v>
      </c>
    </row>
    <row r="206" spans="6:6" x14ac:dyDescent="0.2">
      <c r="F206" s="92">
        <f>WORKDAY($F$2,ROWS($1:204),$B$2:$B$15)</f>
        <v>43761</v>
      </c>
    </row>
    <row r="207" spans="6:6" x14ac:dyDescent="0.2">
      <c r="F207" s="92">
        <f>WORKDAY($F$2,ROWS($1:205),$B$2:$B$15)</f>
        <v>43762</v>
      </c>
    </row>
    <row r="208" spans="6:6" x14ac:dyDescent="0.2">
      <c r="F208" s="92">
        <f>WORKDAY($F$2,ROWS($1:206),$B$2:$B$15)</f>
        <v>43763</v>
      </c>
    </row>
    <row r="209" spans="6:6" x14ac:dyDescent="0.2">
      <c r="F209" s="92">
        <f>WORKDAY($F$2,ROWS($1:207),$B$2:$B$15)</f>
        <v>43766</v>
      </c>
    </row>
    <row r="210" spans="6:6" x14ac:dyDescent="0.2">
      <c r="F210" s="92">
        <f>WORKDAY($F$2,ROWS($1:208),$B$2:$B$15)</f>
        <v>43767</v>
      </c>
    </row>
    <row r="211" spans="6:6" x14ac:dyDescent="0.2">
      <c r="F211" s="92">
        <f>WORKDAY($F$2,ROWS($1:209),$B$2:$B$15)</f>
        <v>43768</v>
      </c>
    </row>
    <row r="212" spans="6:6" x14ac:dyDescent="0.2">
      <c r="F212" s="92">
        <f>WORKDAY($F$2,ROWS($1:210),$B$2:$B$15)</f>
        <v>43769</v>
      </c>
    </row>
    <row r="213" spans="6:6" x14ac:dyDescent="0.2">
      <c r="F213" s="92">
        <f>WORKDAY($F$2,ROWS($1:211),$B$2:$B$15)</f>
        <v>43770</v>
      </c>
    </row>
    <row r="214" spans="6:6" x14ac:dyDescent="0.2">
      <c r="F214" s="92">
        <f>WORKDAY($F$2,ROWS($1:212),$B$2:$B$15)</f>
        <v>43773</v>
      </c>
    </row>
    <row r="215" spans="6:6" x14ac:dyDescent="0.2">
      <c r="F215" s="92">
        <f>WORKDAY($F$2,ROWS($1:213),$B$2:$B$15)</f>
        <v>43774</v>
      </c>
    </row>
    <row r="216" spans="6:6" x14ac:dyDescent="0.2">
      <c r="F216" s="92">
        <f>WORKDAY($F$2,ROWS($1:214),$B$2:$B$15)</f>
        <v>43775</v>
      </c>
    </row>
    <row r="217" spans="6:6" x14ac:dyDescent="0.2">
      <c r="F217" s="92">
        <f>WORKDAY($F$2,ROWS($1:215),$B$2:$B$15)</f>
        <v>43776</v>
      </c>
    </row>
    <row r="218" spans="6:6" x14ac:dyDescent="0.2">
      <c r="F218" s="92">
        <f>WORKDAY($F$2,ROWS($1:216),$B$2:$B$15)</f>
        <v>43777</v>
      </c>
    </row>
    <row r="219" spans="6:6" x14ac:dyDescent="0.2">
      <c r="F219" s="92">
        <f>WORKDAY($F$2,ROWS($1:217),$B$2:$B$15)</f>
        <v>43780</v>
      </c>
    </row>
    <row r="220" spans="6:6" x14ac:dyDescent="0.2">
      <c r="F220" s="92">
        <f>WORKDAY($F$2,ROWS($1:218),$B$2:$B$15)</f>
        <v>43781</v>
      </c>
    </row>
    <row r="221" spans="6:6" x14ac:dyDescent="0.2">
      <c r="F221" s="92">
        <f>WORKDAY($F$2,ROWS($1:219),$B$2:$B$15)</f>
        <v>43782</v>
      </c>
    </row>
    <row r="222" spans="6:6" x14ac:dyDescent="0.2">
      <c r="F222" s="92">
        <f>WORKDAY($F$2,ROWS($1:220),$B$2:$B$15)</f>
        <v>43783</v>
      </c>
    </row>
    <row r="223" spans="6:6" x14ac:dyDescent="0.2">
      <c r="F223" s="92">
        <f>WORKDAY($F$2,ROWS($1:221),$B$2:$B$15)</f>
        <v>43784</v>
      </c>
    </row>
    <row r="224" spans="6:6" x14ac:dyDescent="0.2">
      <c r="F224" s="92">
        <f>WORKDAY($F$2,ROWS($1:222),$B$2:$B$15)</f>
        <v>43787</v>
      </c>
    </row>
    <row r="225" spans="6:6" x14ac:dyDescent="0.2">
      <c r="F225" s="92">
        <f>WORKDAY($F$2,ROWS($1:223),$B$2:$B$15)</f>
        <v>43788</v>
      </c>
    </row>
    <row r="226" spans="6:6" x14ac:dyDescent="0.2">
      <c r="F226" s="92">
        <f>WORKDAY($F$2,ROWS($1:224),$B$2:$B$15)</f>
        <v>43789</v>
      </c>
    </row>
    <row r="227" spans="6:6" x14ac:dyDescent="0.2">
      <c r="F227" s="92">
        <f>WORKDAY($F$2,ROWS($1:225),$B$2:$B$15)</f>
        <v>43790</v>
      </c>
    </row>
    <row r="228" spans="6:6" x14ac:dyDescent="0.2">
      <c r="F228" s="92">
        <f>WORKDAY($F$2,ROWS($1:226),$B$2:$B$15)</f>
        <v>43791</v>
      </c>
    </row>
    <row r="229" spans="6:6" x14ac:dyDescent="0.2">
      <c r="F229" s="92">
        <f>WORKDAY($F$2,ROWS($1:227),$B$2:$B$15)</f>
        <v>43794</v>
      </c>
    </row>
    <row r="230" spans="6:6" x14ac:dyDescent="0.2">
      <c r="F230" s="92">
        <f>WORKDAY($F$2,ROWS($1:228),$B$2:$B$15)</f>
        <v>43795</v>
      </c>
    </row>
    <row r="231" spans="6:6" x14ac:dyDescent="0.2">
      <c r="F231" s="92">
        <f>WORKDAY($F$2,ROWS($1:229),$B$2:$B$15)</f>
        <v>43796</v>
      </c>
    </row>
    <row r="232" spans="6:6" x14ac:dyDescent="0.2">
      <c r="F232" s="92">
        <f>WORKDAY($F$2,ROWS($1:230),$B$2:$B$15)</f>
        <v>43797</v>
      </c>
    </row>
    <row r="233" spans="6:6" x14ac:dyDescent="0.2">
      <c r="F233" s="92">
        <f>WORKDAY($F$2,ROWS($1:231),$B$2:$B$15)</f>
        <v>43798</v>
      </c>
    </row>
    <row r="234" spans="6:6" x14ac:dyDescent="0.2">
      <c r="F234" s="92">
        <f>WORKDAY($F$2,ROWS($1:232),$B$2:$B$15)</f>
        <v>43801</v>
      </c>
    </row>
    <row r="235" spans="6:6" x14ac:dyDescent="0.2">
      <c r="F235" s="92">
        <f>WORKDAY($F$2,ROWS($1:233),$B$2:$B$15)</f>
        <v>43802</v>
      </c>
    </row>
    <row r="236" spans="6:6" x14ac:dyDescent="0.2">
      <c r="F236" s="92">
        <f>WORKDAY($F$2,ROWS($1:234),$B$2:$B$15)</f>
        <v>43803</v>
      </c>
    </row>
    <row r="237" spans="6:6" x14ac:dyDescent="0.2">
      <c r="F237" s="92">
        <f>WORKDAY($F$2,ROWS($1:235),$B$2:$B$15)</f>
        <v>43804</v>
      </c>
    </row>
    <row r="238" spans="6:6" x14ac:dyDescent="0.2">
      <c r="F238" s="92">
        <f>WORKDAY($F$2,ROWS($1:236),$B$2:$B$15)</f>
        <v>43805</v>
      </c>
    </row>
    <row r="239" spans="6:6" x14ac:dyDescent="0.2">
      <c r="F239" s="92">
        <f>WORKDAY($F$2,ROWS($1:237),$B$2:$B$15)</f>
        <v>43808</v>
      </c>
    </row>
    <row r="240" spans="6:6" x14ac:dyDescent="0.2">
      <c r="F240" s="92">
        <f>WORKDAY($F$2,ROWS($1:238),$B$2:$B$15)</f>
        <v>43809</v>
      </c>
    </row>
    <row r="241" spans="6:6" x14ac:dyDescent="0.2">
      <c r="F241" s="92">
        <f>WORKDAY($F$2,ROWS($1:239),$B$2:$B$15)</f>
        <v>43810</v>
      </c>
    </row>
    <row r="242" spans="6:6" x14ac:dyDescent="0.2">
      <c r="F242" s="92">
        <f>WORKDAY($F$2,ROWS($1:240),$B$2:$B$15)</f>
        <v>43811</v>
      </c>
    </row>
    <row r="243" spans="6:6" x14ac:dyDescent="0.2">
      <c r="F243" s="92">
        <f>WORKDAY($F$2,ROWS($1:241),$B$2:$B$15)</f>
        <v>43812</v>
      </c>
    </row>
    <row r="244" spans="6:6" x14ac:dyDescent="0.2">
      <c r="F244" s="92">
        <f>WORKDAY($F$2,ROWS($1:242),$B$2:$B$15)</f>
        <v>43815</v>
      </c>
    </row>
    <row r="245" spans="6:6" x14ac:dyDescent="0.2">
      <c r="F245" s="92">
        <f>WORKDAY($F$2,ROWS($1:243),$B$2:$B$15)</f>
        <v>43816</v>
      </c>
    </row>
    <row r="246" spans="6:6" x14ac:dyDescent="0.2">
      <c r="F246" s="92">
        <f>WORKDAY($F$2,ROWS($1:244),$B$2:$B$15)</f>
        <v>43817</v>
      </c>
    </row>
    <row r="247" spans="6:6" x14ac:dyDescent="0.2">
      <c r="F247" s="92">
        <f>WORKDAY($F$2,ROWS($1:245),$B$2:$B$15)</f>
        <v>43818</v>
      </c>
    </row>
    <row r="248" spans="6:6" x14ac:dyDescent="0.2">
      <c r="F248" s="92">
        <f>WORKDAY($F$2,ROWS($1:246),$B$2:$B$15)</f>
        <v>43819</v>
      </c>
    </row>
    <row r="249" spans="6:6" x14ac:dyDescent="0.2">
      <c r="F249" s="92">
        <f>WORKDAY($F$2,ROWS($1:247),$B$2:$B$15)</f>
        <v>43822</v>
      </c>
    </row>
    <row r="250" spans="6:6" x14ac:dyDescent="0.2">
      <c r="F250" s="92">
        <f>WORKDAY($F$2,ROWS($1:248),$B$2:$B$15)</f>
        <v>43826</v>
      </c>
    </row>
    <row r="251" spans="6:6" x14ac:dyDescent="0.2">
      <c r="F251" s="92">
        <f>WORKDAY($F$2,ROWS($1:249),$B$2:$B$15)</f>
        <v>43829</v>
      </c>
    </row>
    <row r="252" spans="6:6" x14ac:dyDescent="0.2">
      <c r="F252" s="92"/>
    </row>
    <row r="253" spans="6:6" x14ac:dyDescent="0.2">
      <c r="F253" s="92"/>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Tidsplan</vt:lpstr>
      <vt:lpstr>Helligdage</vt:lpstr>
      <vt:lpstr>Tidsplan!prevWBS</vt:lpstr>
      <vt:lpstr>Tidsplan!Print_Area</vt:lpstr>
      <vt:lpstr>Tidsplan!Print_Titles</vt:lpstr>
      <vt:lpstr>wkDay</vt:lpstr>
      <vt:lpstr>År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Hans Knudsen</cp:lastModifiedBy>
  <cp:lastPrinted>2019-04-18T07:23:42Z</cp:lastPrinted>
  <dcterms:created xsi:type="dcterms:W3CDTF">2010-06-09T16:05:03Z</dcterms:created>
  <dcterms:modified xsi:type="dcterms:W3CDTF">2019-04-18T19:03:02Z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