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eg\Documents\LCS Consultancy and services ApS\"/>
    </mc:Choice>
  </mc:AlternateContent>
  <xr:revisionPtr revIDLastSave="0" documentId="8_{4AF3F465-8BD9-4AA9-A88A-27CB4E4EBDE5}" xr6:coauthVersionLast="45" xr6:coauthVersionMax="45" xr10:uidLastSave="{00000000-0000-0000-0000-000000000000}"/>
  <bookViews>
    <workbookView xWindow="-28920" yWindow="-120" windowWidth="29040" windowHeight="15840"/>
  </bookViews>
  <sheets>
    <sheet name="Tender 1" sheetId="1" r:id="rId1"/>
  </sheets>
  <definedNames>
    <definedName name="_xlnm.Print_Area" localSheetId="0">'Tender 1'!$1:$87</definedName>
    <definedName name="_xlnm.Print_Titles" localSheetId="0">'Tender 1'!$1:$2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0" i="1" l="1"/>
  <c r="M62" i="1"/>
  <c r="I53" i="1"/>
  <c r="K53" i="1"/>
  <c r="K52" i="1"/>
  <c r="I52" i="1"/>
  <c r="I51" i="1"/>
  <c r="K51" i="1"/>
  <c r="K50" i="1"/>
  <c r="K48" i="1"/>
  <c r="K47" i="1"/>
  <c r="K46" i="1"/>
  <c r="K45" i="1"/>
  <c r="K44" i="1"/>
  <c r="M53" i="1"/>
  <c r="A42" i="1"/>
  <c r="K42" i="1"/>
  <c r="M42" i="1"/>
  <c r="K41" i="1"/>
  <c r="K40" i="1"/>
  <c r="L37" i="1"/>
  <c r="L36" i="1"/>
  <c r="K35" i="1"/>
  <c r="L35" i="1"/>
  <c r="L34" i="1"/>
  <c r="K34" i="1"/>
  <c r="K33" i="1"/>
  <c r="L33" i="1"/>
  <c r="L32" i="1"/>
  <c r="K32" i="1"/>
  <c r="K31" i="1"/>
  <c r="L31" i="1"/>
  <c r="L30" i="1"/>
  <c r="K30" i="1"/>
  <c r="K29" i="1"/>
  <c r="L29" i="1"/>
  <c r="L28" i="1"/>
  <c r="K28" i="1"/>
  <c r="K27" i="1"/>
  <c r="L27" i="1"/>
  <c r="L26" i="1"/>
  <c r="K26" i="1"/>
  <c r="K25" i="1"/>
  <c r="L25" i="1"/>
  <c r="K22" i="1"/>
  <c r="L22" i="1"/>
  <c r="K21" i="1"/>
  <c r="L21" i="1"/>
  <c r="K20" i="1"/>
  <c r="L20" i="1"/>
  <c r="K19" i="1"/>
  <c r="L19" i="1"/>
  <c r="A15" i="1"/>
  <c r="L14" i="1"/>
  <c r="L13" i="1"/>
  <c r="K13" i="1"/>
  <c r="K12" i="1"/>
  <c r="L12" i="1"/>
  <c r="M14" i="1"/>
  <c r="K9" i="1"/>
  <c r="L9" i="1"/>
  <c r="K8" i="1"/>
  <c r="L8" i="1"/>
  <c r="M9" i="1"/>
  <c r="M37" i="1"/>
  <c r="L75" i="1"/>
  <c r="M71" i="1"/>
  <c r="M22" i="1"/>
  <c r="K71" i="1"/>
  <c r="L79" i="1"/>
  <c r="L77" i="1"/>
  <c r="L81" i="1"/>
  <c r="L83" i="1"/>
  <c r="L85" i="1"/>
  <c r="L87" i="1"/>
</calcChain>
</file>

<file path=xl/comments1.xml><?xml version="1.0" encoding="utf-8"?>
<comments xmlns="http://schemas.openxmlformats.org/spreadsheetml/2006/main">
  <authors>
    <author>NYPC</author>
  </authors>
  <commentList>
    <comment ref="A2" authorId="0" shapeId="0">
      <text>
        <r>
          <rPr>
            <b/>
            <sz val="8"/>
            <color indexed="81"/>
            <rFont val="Tahoma"/>
          </rPr>
          <t xml:space="preserve">HH: </t>
        </r>
        <r>
          <rPr>
            <sz val="8"/>
            <color indexed="81"/>
            <rFont val="Tahoma"/>
          </rPr>
          <t>Brug TAB for at springe fra felt til felt. Vil du taste i et låst felt, skal du fjerne beskyttelse på arket (funktioner - beskyt ark - fjern beskyttelse).</t>
        </r>
      </text>
    </comment>
  </commentList>
</comments>
</file>

<file path=xl/sharedStrings.xml><?xml version="1.0" encoding="utf-8"?>
<sst xmlns="http://schemas.openxmlformats.org/spreadsheetml/2006/main" count="128" uniqueCount="92">
  <si>
    <t>MONTAGE-kalkulation 2005-2006</t>
  </si>
  <si>
    <r>
      <t>Vedr.:</t>
    </r>
    <r>
      <rPr>
        <sz val="10"/>
        <rFont val="Arial"/>
      </rPr>
      <t xml:space="preserve"> </t>
    </r>
  </si>
  <si>
    <t>Tender 1. Installation of 14 x cheese vat’s</t>
  </si>
  <si>
    <t>Tilbudsnr.:</t>
  </si>
  <si>
    <t>LCS:</t>
  </si>
  <si>
    <t>Kunde:</t>
  </si>
  <si>
    <t>GEA/CMT</t>
  </si>
  <si>
    <t>Sagsnr.:</t>
  </si>
  <si>
    <t>Marco Cigna</t>
  </si>
  <si>
    <t>Forventet montagestart:</t>
  </si>
  <si>
    <t>June 2020</t>
  </si>
  <si>
    <t>slut:</t>
  </si>
  <si>
    <t>July 2010</t>
  </si>
  <si>
    <t>Montageleder/overmontør</t>
  </si>
  <si>
    <t>á DKK</t>
  </si>
  <si>
    <t>Till.</t>
  </si>
  <si>
    <t>= DKK</t>
  </si>
  <si>
    <t>SUB</t>
  </si>
  <si>
    <t>DKK</t>
  </si>
  <si>
    <t>Dage á</t>
  </si>
  <si>
    <t>Uger á 5 dage (incl. tillæg/tm) (fra kalk-forside)</t>
  </si>
  <si>
    <t>Antal montører:</t>
  </si>
  <si>
    <t>i</t>
  </si>
  <si>
    <t>uger</t>
  </si>
  <si>
    <t>timer</t>
  </si>
  <si>
    <t>Montørtimer</t>
  </si>
  <si>
    <t>Back office</t>
  </si>
  <si>
    <t>Montørtimer, skift 2</t>
  </si>
  <si>
    <t>Timer total</t>
  </si>
  <si>
    <t>Fremmed arbejdskraft:</t>
  </si>
  <si>
    <t>uger á</t>
  </si>
  <si>
    <t>Timer faglærte, lokalt lejede, skift 1</t>
  </si>
  <si>
    <t>Mekanisk opstart</t>
  </si>
  <si>
    <t>Timer ufaglærte, lokalt lejede, skift 1</t>
  </si>
  <si>
    <t>Timer ufaglærte, lokalt lejede, skift 2</t>
  </si>
  <si>
    <t>Rejseudgifter</t>
  </si>
  <si>
    <t>Personer</t>
  </si>
  <si>
    <t>Afsat til billetter, køretid m.v. (rest udfyld. ikke)</t>
  </si>
  <si>
    <t>10%</t>
  </si>
  <si>
    <t>Billetter; fly/færge/tog</t>
  </si>
  <si>
    <t>Køretimer, chauffør</t>
  </si>
  <si>
    <t>Overtid, chauffør</t>
  </si>
  <si>
    <t>Pakketimer, chauffør/passager</t>
  </si>
  <si>
    <t>Rejsetimer, passager</t>
  </si>
  <si>
    <t>Kilometer</t>
  </si>
  <si>
    <t>Lokaltransport</t>
  </si>
  <si>
    <t>Dage kost, montør</t>
  </si>
  <si>
    <t>Dage diæt, montør</t>
  </si>
  <si>
    <t>Dage diæt, overmontør</t>
  </si>
  <si>
    <t>Billeje</t>
  </si>
  <si>
    <t>Tilsynsrejser, afsat</t>
  </si>
  <si>
    <t>Montageværktøj/forbrugsmaterialer</t>
  </si>
  <si>
    <t>Timer leje af værktøj</t>
  </si>
  <si>
    <t>Timer forbrugsmaterialer/bortkomment værktøj</t>
  </si>
  <si>
    <t>Timer svejsetråd, elektroder, slibematerialer</t>
  </si>
  <si>
    <t>Kran, truck, stillads, skurvogne, etc.</t>
  </si>
  <si>
    <t>Afsat</t>
  </si>
  <si>
    <t>Till/av.</t>
  </si>
  <si>
    <t>Kran og truck</t>
  </si>
  <si>
    <t>20%</t>
  </si>
  <si>
    <t>Stillads</t>
  </si>
  <si>
    <t>Skurvogne (  1    )    Kontorvogn (   1  )     Sanitetsvogn (  1   )</t>
  </si>
  <si>
    <t>Transport af værktøj  (   )      Transport af materialer (   )</t>
  </si>
  <si>
    <t>Oprettelse af telefon og fax, incl. forbrug</t>
  </si>
  <si>
    <t>Diverse</t>
  </si>
  <si>
    <t>Montageforsikring</t>
  </si>
  <si>
    <t>Argon</t>
  </si>
  <si>
    <t>flasker á kr.</t>
  </si>
  <si>
    <t>Ilt</t>
  </si>
  <si>
    <t>Gas</t>
  </si>
  <si>
    <t>Materialer fra underleverandører</t>
  </si>
  <si>
    <t>Leverandør: 200m 50x50x3 firkant rør til bæringer</t>
  </si>
  <si>
    <t>Leverandør: Fodplader</t>
  </si>
  <si>
    <t>Leverandør: Hilti Bolte</t>
  </si>
  <si>
    <t>Leverandør: Diverse afdækninger</t>
  </si>
  <si>
    <t>Leverandør: 40" lager container med hylder og lys 25000kr</t>
  </si>
  <si>
    <t>I alt</t>
  </si>
  <si>
    <t>+ 10% uforudsete udgifter</t>
  </si>
  <si>
    <t>+ 15% avance</t>
  </si>
  <si>
    <t xml:space="preserve">Safety card, Hot work certificates etc. </t>
  </si>
  <si>
    <t>General safety training on site</t>
  </si>
  <si>
    <t>Vaccinationer, visa, særlig udgift. udenfor EU m.v.</t>
  </si>
  <si>
    <t>Subtotal</t>
  </si>
  <si>
    <t>Garanti, 5%</t>
  </si>
  <si>
    <t>Uforudsete udgifter</t>
  </si>
  <si>
    <t>% af subtotal</t>
  </si>
  <si>
    <t>Grandtotal</t>
  </si>
  <si>
    <t>Kommission</t>
  </si>
  <si>
    <t>% til</t>
  </si>
  <si>
    <t>TOTAL</t>
  </si>
  <si>
    <t>SALGSPRIS - overføres til tilbud v/7,4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</si>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</sst>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</font>
    <font>
      <sz val="10"/>
      <name val="Arial"/>
    </font>
    <font>
      <sz val="20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 applyAlignment="1">
      <alignment vertical="top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/>
    <xf numFmtId="4" fontId="6" fillId="0" borderId="0" xfId="0" applyNumberFormat="1" applyFont="1"/>
    <xf numFmtId="4" fontId="8" fillId="0" borderId="0" xfId="0" quotePrefix="1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quotePrefix="1" applyNumberFormat="1" applyAlignment="1">
      <alignment horizontal="center"/>
    </xf>
    <xf numFmtId="4" fontId="0" fillId="0" borderId="0" xfId="0" applyNumberFormat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/>
    <xf numFmtId="3" fontId="0" fillId="3" borderId="4" xfId="0" applyNumberFormat="1" applyFill="1" applyBorder="1"/>
    <xf numFmtId="4" fontId="0" fillId="2" borderId="5" xfId="0" applyNumberFormat="1" applyFill="1" applyBorder="1" applyAlignment="1">
      <alignment horizontal="center"/>
    </xf>
    <xf numFmtId="4" fontId="0" fillId="2" borderId="5" xfId="0" applyNumberFormat="1" applyFill="1" applyBorder="1"/>
    <xf numFmtId="3" fontId="0" fillId="0" borderId="0" xfId="0" applyNumberFormat="1" applyAlignment="1">
      <alignment horizontal="right"/>
    </xf>
    <xf numFmtId="4" fontId="0" fillId="0" borderId="0" xfId="0" quotePrefix="1" applyNumberFormat="1" applyProtection="1">
      <protection locked="0"/>
    </xf>
    <xf numFmtId="4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>
      <alignment vertical="center"/>
    </xf>
    <xf numFmtId="4" fontId="8" fillId="2" borderId="1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left"/>
    </xf>
    <xf numFmtId="3" fontId="0" fillId="4" borderId="9" xfId="0" applyNumberFormat="1" applyFill="1" applyBorder="1"/>
    <xf numFmtId="3" fontId="0" fillId="4" borderId="10" xfId="0" applyNumberFormat="1" applyFill="1" applyBorder="1"/>
    <xf numFmtId="4" fontId="0" fillId="0" borderId="0" xfId="0" applyNumberFormat="1"/>
    <xf numFmtId="4" fontId="8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/>
    </xf>
    <xf numFmtId="4" fontId="0" fillId="4" borderId="9" xfId="0" applyNumberFormat="1" applyFill="1" applyBorder="1" applyAlignment="1" applyProtection="1">
      <alignment vertical="center"/>
      <protection locked="0"/>
    </xf>
    <xf numFmtId="4" fontId="0" fillId="4" borderId="10" xfId="0" applyNumberFormat="1" applyFill="1" applyBorder="1" applyAlignment="1" applyProtection="1">
      <alignment vertical="center"/>
      <protection locked="0"/>
    </xf>
    <xf numFmtId="4" fontId="8" fillId="0" borderId="0" xfId="0" applyNumberFormat="1" applyFont="1" applyAlignment="1">
      <alignment horizontal="left"/>
    </xf>
    <xf numFmtId="4" fontId="8" fillId="2" borderId="1" xfId="0" quotePrefix="1" applyNumberFormat="1" applyFont="1" applyFill="1" applyBorder="1"/>
    <xf numFmtId="4" fontId="8" fillId="2" borderId="3" xfId="0" quotePrefix="1" applyNumberFormat="1" applyFont="1" applyFill="1" applyBorder="1"/>
    <xf numFmtId="4" fontId="0" fillId="0" borderId="0" xfId="0" applyNumberFormat="1" applyAlignment="1" applyProtection="1">
      <alignment horizontal="left"/>
      <protection locked="0"/>
    </xf>
    <xf numFmtId="3" fontId="0" fillId="4" borderId="11" xfId="0" applyNumberFormat="1" applyFill="1" applyBorder="1"/>
    <xf numFmtId="4" fontId="0" fillId="0" borderId="0" xfId="0" quotePrefix="1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3" fontId="0" fillId="0" borderId="7" xfId="0" applyNumberFormat="1" applyBorder="1" applyProtection="1">
      <protection locked="0"/>
    </xf>
    <xf numFmtId="4" fontId="0" fillId="0" borderId="0" xfId="0" quotePrefix="1" applyNumberFormat="1" applyAlignment="1">
      <alignment horizontal="right"/>
    </xf>
    <xf numFmtId="4" fontId="8" fillId="2" borderId="2" xfId="0" quotePrefix="1" applyNumberFormat="1" applyFont="1" applyFill="1" applyBorder="1" applyAlignment="1">
      <alignment horizontal="left"/>
    </xf>
    <xf numFmtId="4" fontId="8" fillId="2" borderId="3" xfId="0" quotePrefix="1" applyNumberFormat="1" applyFont="1" applyFill="1" applyBorder="1" applyAlignment="1">
      <alignment horizontal="left"/>
    </xf>
    <xf numFmtId="3" fontId="0" fillId="3" borderId="9" xfId="0" applyNumberFormat="1" applyFill="1" applyBorder="1"/>
    <xf numFmtId="3" fontId="0" fillId="3" borderId="10" xfId="0" applyNumberFormat="1" applyFill="1" applyBorder="1"/>
    <xf numFmtId="4" fontId="8" fillId="2" borderId="1" xfId="0" applyNumberFormat="1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Alignment="1" applyProtection="1">
      <alignment horizontal="left"/>
      <protection locked="0"/>
    </xf>
    <xf numFmtId="4" fontId="8" fillId="2" borderId="3" xfId="0" applyNumberFormat="1" applyFont="1" applyFill="1" applyBorder="1" applyAlignment="1" applyProtection="1">
      <alignment horizontal="left"/>
      <protection locked="0"/>
    </xf>
    <xf numFmtId="4" fontId="0" fillId="0" borderId="0" xfId="0" quotePrefix="1" applyNumberFormat="1" applyAlignment="1" applyProtection="1">
      <alignment horizontal="center"/>
      <protection locked="0"/>
    </xf>
    <xf numFmtId="4" fontId="0" fillId="0" borderId="8" xfId="0" applyNumberFormat="1" applyBorder="1"/>
    <xf numFmtId="4" fontId="0" fillId="0" borderId="6" xfId="0" applyNumberFormat="1" applyBorder="1"/>
    <xf numFmtId="4" fontId="6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/>
    <xf numFmtId="3" fontId="0" fillId="0" borderId="7" xfId="0" applyNumberFormat="1" applyBorder="1"/>
    <xf numFmtId="4" fontId="0" fillId="0" borderId="0" xfId="0" quotePrefix="1" applyNumberForma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4" fontId="6" fillId="2" borderId="3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4" fontId="4" fillId="0" borderId="0" xfId="0" applyNumberFormat="1" applyFont="1" applyAlignment="1" applyProtection="1">
      <alignment horizontal="left" vertical="top"/>
      <protection locked="0"/>
    </xf>
    <xf numFmtId="49" fontId="6" fillId="0" borderId="0" xfId="0" quotePrefix="1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7"/>
  <sheetViews>
    <sheetView tabSelected="1" topLeftCell="A52" zoomScaleNormal="100" workbookViewId="0">
      <selection activeCell="Q12" sqref="Q12"/>
    </sheetView>
  </sheetViews>
  <sheetFormatPr defaultColWidth="9.1796875" defaultRowHeight="12.5" x14ac:dyDescent="0.25"/>
  <cols>
    <col min="1" max="1" width="13.08984375" style="8" customWidth="1"/>
    <col min="2" max="2" width="8" style="8" customWidth="1"/>
    <col min="3" max="3" width="7.1796875" style="8" customWidth="1"/>
    <col min="4" max="4" width="3.1796875" style="8" customWidth="1"/>
    <col min="5" max="5" width="6.1796875" style="8" customWidth="1"/>
    <col min="6" max="6" width="6.7265625" style="8" customWidth="1"/>
    <col min="7" max="7" width="5.1796875" style="8" customWidth="1"/>
    <col min="8" max="8" width="4.54296875" style="8" customWidth="1"/>
    <col min="9" max="9" width="8" style="8" bestFit="1" customWidth="1"/>
    <col min="10" max="11" width="7.7265625" style="8" customWidth="1"/>
    <col min="12" max="12" width="9.54296875" style="8" bestFit="1" customWidth="1"/>
    <col min="13" max="13" width="13" style="8" customWidth="1"/>
    <col min="14" max="14" width="9.1796875" style="8"/>
    <col min="15" max="15" width="11.453125" style="8" bestFit="1" customWidth="1"/>
    <col min="16" max="16" width="9.1796875" style="8"/>
    <col min="17" max="17" width="98.1796875" style="8" bestFit="1" customWidth="1"/>
    <col min="18" max="18" width="10.54296875" style="8" bestFit="1" customWidth="1"/>
    <col min="19" max="19" width="9.1796875" style="8"/>
    <col min="20" max="20" width="12.26953125" style="8" bestFit="1" customWidth="1"/>
    <col min="21" max="21" width="9.81640625" style="8" bestFit="1" customWidth="1"/>
    <col min="22" max="16384" width="9.1796875" style="8"/>
  </cols>
  <sheetData>
    <row r="1" spans="1:22" s="1" customFormat="1" ht="30.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2" s="1" customFormat="1" ht="22" x14ac:dyDescent="0.25">
      <c r="A2" s="70" t="s">
        <v>1</v>
      </c>
      <c r="B2" s="70"/>
      <c r="C2" s="71" t="s">
        <v>2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22" s="3" customFormat="1" ht="19.5" customHeight="1" x14ac:dyDescent="0.25">
      <c r="A3" s="67" t="s">
        <v>3</v>
      </c>
      <c r="B3" s="67"/>
      <c r="C3" s="2" t="s">
        <v>4</v>
      </c>
      <c r="D3" s="72"/>
      <c r="E3" s="73"/>
      <c r="F3" s="73"/>
      <c r="G3" s="73"/>
      <c r="H3" s="73"/>
      <c r="I3" s="2" t="s">
        <v>5</v>
      </c>
      <c r="J3" s="52" t="s">
        <v>6</v>
      </c>
      <c r="K3" s="52"/>
      <c r="L3" s="52"/>
      <c r="M3" s="52"/>
      <c r="V3" s="4"/>
    </row>
    <row r="4" spans="1:22" s="3" customFormat="1" ht="19.5" customHeight="1" x14ac:dyDescent="0.25">
      <c r="A4" s="67" t="s">
        <v>7</v>
      </c>
      <c r="B4" s="67"/>
      <c r="C4" s="2" t="s">
        <v>4</v>
      </c>
      <c r="D4" s="52"/>
      <c r="E4" s="52"/>
      <c r="F4" s="52"/>
      <c r="G4" s="52"/>
      <c r="H4" s="52"/>
      <c r="I4" s="2" t="s">
        <v>5</v>
      </c>
      <c r="J4" s="52" t="s">
        <v>8</v>
      </c>
      <c r="K4" s="52"/>
      <c r="L4" s="52"/>
      <c r="M4" s="52"/>
    </row>
    <row r="5" spans="1:22" s="3" customFormat="1" ht="19.5" customHeight="1" x14ac:dyDescent="0.45">
      <c r="A5" s="68" t="s">
        <v>9</v>
      </c>
      <c r="B5" s="68"/>
      <c r="C5" s="68"/>
      <c r="D5" s="68"/>
      <c r="E5" s="52" t="s">
        <v>10</v>
      </c>
      <c r="F5" s="52"/>
      <c r="G5" s="52"/>
      <c r="H5" s="52"/>
      <c r="I5" s="52"/>
      <c r="J5" s="5" t="s">
        <v>11</v>
      </c>
      <c r="K5" s="52" t="s">
        <v>12</v>
      </c>
      <c r="L5" s="52"/>
      <c r="M5" s="52"/>
    </row>
    <row r="6" spans="1:22" s="3" customFormat="1" ht="15.5" x14ac:dyDescent="0.4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22" ht="15" customHeight="1" x14ac:dyDescent="0.3">
      <c r="A7" s="21" t="s">
        <v>13</v>
      </c>
      <c r="B7" s="60"/>
      <c r="C7" s="60"/>
      <c r="D7" s="60"/>
      <c r="E7" s="60"/>
      <c r="F7" s="60"/>
      <c r="G7" s="60"/>
      <c r="H7" s="61"/>
      <c r="I7" s="6" t="s">
        <v>14</v>
      </c>
      <c r="J7" s="6" t="s">
        <v>15</v>
      </c>
      <c r="K7" s="7" t="s">
        <v>16</v>
      </c>
      <c r="L7" s="6" t="s">
        <v>17</v>
      </c>
      <c r="M7" s="6" t="s">
        <v>18</v>
      </c>
    </row>
    <row r="8" spans="1:22" ht="15" customHeight="1" thickBot="1" x14ac:dyDescent="0.3">
      <c r="A8" s="9"/>
      <c r="B8" s="57" t="s">
        <v>19</v>
      </c>
      <c r="C8" s="57"/>
      <c r="D8" s="57"/>
      <c r="E8" s="57"/>
      <c r="F8" s="57"/>
      <c r="G8" s="57"/>
      <c r="H8" s="57"/>
      <c r="I8" s="10">
        <v>0</v>
      </c>
      <c r="J8" s="10"/>
      <c r="K8" s="11">
        <f>SUM(10.4*J8+I8)</f>
        <v>0</v>
      </c>
      <c r="L8" s="11">
        <f>SUM(A8*K8)</f>
        <v>0</v>
      </c>
    </row>
    <row r="9" spans="1:22" ht="15" customHeight="1" thickBot="1" x14ac:dyDescent="0.3">
      <c r="A9" s="9">
        <v>4</v>
      </c>
      <c r="B9" s="57" t="s">
        <v>20</v>
      </c>
      <c r="C9" s="57"/>
      <c r="D9" s="57"/>
      <c r="E9" s="57"/>
      <c r="F9" s="57"/>
      <c r="G9" s="57"/>
      <c r="H9" s="57"/>
      <c r="I9" s="10">
        <v>36500</v>
      </c>
      <c r="J9" s="10"/>
      <c r="K9" s="11">
        <f>SUM(10.4*J9+I9)</f>
        <v>36500</v>
      </c>
      <c r="L9" s="11">
        <f>SUM(A9*K9)</f>
        <v>146000</v>
      </c>
      <c r="M9" s="12">
        <f>SUM(L8:L9)</f>
        <v>146000</v>
      </c>
    </row>
    <row r="10" spans="1:22" ht="15" customHeight="1" x14ac:dyDescent="0.25"/>
    <row r="11" spans="1:22" ht="15" customHeight="1" x14ac:dyDescent="0.3">
      <c r="A11" s="21" t="s">
        <v>21</v>
      </c>
      <c r="B11" s="23"/>
      <c r="C11" s="10">
        <v>4</v>
      </c>
      <c r="D11" s="13" t="s">
        <v>22</v>
      </c>
      <c r="E11" s="10">
        <v>4</v>
      </c>
      <c r="F11" s="14" t="s">
        <v>23</v>
      </c>
      <c r="G11" s="10">
        <v>60</v>
      </c>
      <c r="H11" s="14" t="s">
        <v>24</v>
      </c>
      <c r="I11" s="6" t="s">
        <v>14</v>
      </c>
      <c r="J11" s="6" t="s">
        <v>15</v>
      </c>
      <c r="K11" s="7" t="s">
        <v>16</v>
      </c>
      <c r="L11" s="6" t="s">
        <v>17</v>
      </c>
    </row>
    <row r="12" spans="1:22" ht="15" customHeight="1" x14ac:dyDescent="0.25">
      <c r="A12" s="10">
        <v>960</v>
      </c>
      <c r="B12" s="66" t="s">
        <v>25</v>
      </c>
      <c r="C12" s="66"/>
      <c r="D12" s="66"/>
      <c r="E12" s="66"/>
      <c r="F12" s="66"/>
      <c r="G12" s="66"/>
      <c r="H12" s="66"/>
      <c r="I12" s="10">
        <v>550</v>
      </c>
      <c r="J12" s="10">
        <v>0</v>
      </c>
      <c r="K12" s="11">
        <f>SUM(I12:J12)</f>
        <v>550</v>
      </c>
      <c r="L12" s="11">
        <f>SUM(A12*K12)</f>
        <v>528000</v>
      </c>
    </row>
    <row r="13" spans="1:22" ht="15" customHeight="1" thickBot="1" x14ac:dyDescent="0.3">
      <c r="A13" s="10">
        <v>50</v>
      </c>
      <c r="B13" s="64" t="s">
        <v>26</v>
      </c>
      <c r="C13" s="57"/>
      <c r="D13" s="57"/>
      <c r="E13" s="57"/>
      <c r="F13" s="57"/>
      <c r="G13" s="57"/>
      <c r="H13" s="57"/>
      <c r="I13" s="10">
        <v>550</v>
      </c>
      <c r="J13" s="10">
        <v>0</v>
      </c>
      <c r="K13" s="11">
        <f>SUM(I13:J13)</f>
        <v>550</v>
      </c>
      <c r="L13" s="11">
        <f>SUM(A13*K13)</f>
        <v>27500</v>
      </c>
    </row>
    <row r="14" spans="1:22" ht="15" customHeight="1" thickBot="1" x14ac:dyDescent="0.3">
      <c r="A14" s="10">
        <v>0</v>
      </c>
      <c r="B14" s="57" t="s">
        <v>27</v>
      </c>
      <c r="C14" s="57"/>
      <c r="D14" s="57"/>
      <c r="E14" s="57"/>
      <c r="F14" s="57"/>
      <c r="G14" s="57"/>
      <c r="H14" s="57"/>
      <c r="I14" s="10"/>
      <c r="J14" s="10">
        <v>0</v>
      </c>
      <c r="K14" s="11">
        <v>0</v>
      </c>
      <c r="L14" s="11">
        <f>SUM(A14*K14)</f>
        <v>0</v>
      </c>
      <c r="M14" s="12">
        <f>SUM(L12:L14)</f>
        <v>555500</v>
      </c>
    </row>
    <row r="15" spans="1:22" ht="15" customHeight="1" x14ac:dyDescent="0.25">
      <c r="A15" s="10">
        <f>SUM(A12:A14)</f>
        <v>1010</v>
      </c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22" ht="15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" customHeight="1" x14ac:dyDescent="0.3">
      <c r="A17" s="21" t="s">
        <v>29</v>
      </c>
      <c r="B17" s="22"/>
      <c r="C17" s="22"/>
      <c r="D17" s="22"/>
      <c r="E17" s="22"/>
      <c r="F17" s="22"/>
      <c r="G17" s="22"/>
      <c r="H17" s="23"/>
      <c r="I17" s="26"/>
      <c r="J17" s="26"/>
      <c r="K17" s="26"/>
      <c r="L17" s="26"/>
      <c r="M17" s="26"/>
    </row>
    <row r="18" spans="1:13" ht="15" customHeight="1" x14ac:dyDescent="0.25">
      <c r="A18" s="62" t="s">
        <v>21</v>
      </c>
      <c r="B18" s="63"/>
      <c r="C18" s="10">
        <v>0</v>
      </c>
      <c r="D18" s="13" t="s">
        <v>22</v>
      </c>
      <c r="E18" s="10">
        <v>0</v>
      </c>
      <c r="F18" s="14" t="s">
        <v>30</v>
      </c>
      <c r="G18" s="10">
        <v>0</v>
      </c>
      <c r="H18" s="14" t="s">
        <v>24</v>
      </c>
      <c r="I18" s="6" t="s">
        <v>14</v>
      </c>
      <c r="J18" s="6" t="s">
        <v>15</v>
      </c>
      <c r="K18" s="7" t="s">
        <v>16</v>
      </c>
      <c r="L18" s="6" t="s">
        <v>17</v>
      </c>
    </row>
    <row r="19" spans="1:13" ht="15" customHeight="1" x14ac:dyDescent="0.25">
      <c r="A19" s="10">
        <v>0</v>
      </c>
      <c r="B19" s="57" t="s">
        <v>31</v>
      </c>
      <c r="C19" s="57"/>
      <c r="D19" s="57"/>
      <c r="E19" s="57"/>
      <c r="F19" s="57"/>
      <c r="G19" s="57"/>
      <c r="H19" s="57"/>
      <c r="I19" s="10">
        <v>272</v>
      </c>
      <c r="J19" s="10">
        <v>0</v>
      </c>
      <c r="K19" s="11">
        <f>SUM(I19:J19)</f>
        <v>272</v>
      </c>
      <c r="L19" s="11">
        <f>SUM(A19*K19)</f>
        <v>0</v>
      </c>
    </row>
    <row r="20" spans="1:13" ht="15" customHeight="1" x14ac:dyDescent="0.25">
      <c r="A20" s="10">
        <v>0</v>
      </c>
      <c r="B20" s="57" t="s">
        <v>32</v>
      </c>
      <c r="C20" s="57"/>
      <c r="D20" s="57"/>
      <c r="E20" s="57"/>
      <c r="F20" s="57"/>
      <c r="G20" s="57"/>
      <c r="H20" s="57"/>
      <c r="I20" s="10">
        <v>280</v>
      </c>
      <c r="J20" s="10">
        <v>0</v>
      </c>
      <c r="K20" s="11">
        <f>SUM(I20:J20)</f>
        <v>280</v>
      </c>
      <c r="L20" s="11">
        <f>SUM(A20*K20)</f>
        <v>0</v>
      </c>
    </row>
    <row r="21" spans="1:13" ht="15" customHeight="1" thickBot="1" x14ac:dyDescent="0.3">
      <c r="A21" s="10">
        <v>0</v>
      </c>
      <c r="B21" s="57" t="s">
        <v>33</v>
      </c>
      <c r="C21" s="57"/>
      <c r="D21" s="57"/>
      <c r="E21" s="57"/>
      <c r="F21" s="57"/>
      <c r="G21" s="57"/>
      <c r="H21" s="57"/>
      <c r="I21" s="10">
        <v>0</v>
      </c>
      <c r="J21" s="10">
        <v>25</v>
      </c>
      <c r="K21" s="11">
        <f>SUM(I21:J21)</f>
        <v>25</v>
      </c>
      <c r="L21" s="11">
        <f>SUM(A21*K21)</f>
        <v>0</v>
      </c>
    </row>
    <row r="22" spans="1:13" ht="15" customHeight="1" thickBot="1" x14ac:dyDescent="0.3">
      <c r="A22" s="10">
        <v>0</v>
      </c>
      <c r="B22" s="57" t="s">
        <v>34</v>
      </c>
      <c r="C22" s="57"/>
      <c r="D22" s="57"/>
      <c r="E22" s="57"/>
      <c r="F22" s="57"/>
      <c r="G22" s="57"/>
      <c r="H22" s="57"/>
      <c r="I22" s="10">
        <v>0</v>
      </c>
      <c r="J22" s="10">
        <v>25</v>
      </c>
      <c r="K22" s="11">
        <f>SUM(I22:J22)</f>
        <v>25</v>
      </c>
      <c r="L22" s="11">
        <f>SUM(A22*K22)</f>
        <v>0</v>
      </c>
      <c r="M22" s="12">
        <f>SUM(L19:L22)</f>
        <v>0</v>
      </c>
    </row>
    <row r="23" spans="1:13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" customHeight="1" x14ac:dyDescent="0.3">
      <c r="A24" s="21" t="s">
        <v>35</v>
      </c>
      <c r="B24" s="23"/>
      <c r="C24" s="10">
        <v>0</v>
      </c>
      <c r="D24" s="59" t="s">
        <v>36</v>
      </c>
      <c r="E24" s="60"/>
      <c r="F24" s="60"/>
      <c r="G24" s="60"/>
      <c r="H24" s="61"/>
      <c r="I24" s="6" t="s">
        <v>14</v>
      </c>
      <c r="J24" s="6" t="s">
        <v>15</v>
      </c>
      <c r="K24" s="7" t="s">
        <v>16</v>
      </c>
      <c r="L24" s="6" t="s">
        <v>17</v>
      </c>
      <c r="M24" s="26"/>
    </row>
    <row r="25" spans="1:13" ht="15" customHeight="1" x14ac:dyDescent="0.25">
      <c r="A25" s="10">
        <v>0</v>
      </c>
      <c r="B25" s="57" t="s">
        <v>37</v>
      </c>
      <c r="C25" s="57"/>
      <c r="D25" s="57"/>
      <c r="E25" s="57"/>
      <c r="F25" s="57"/>
      <c r="G25" s="57"/>
      <c r="H25" s="57"/>
      <c r="I25" s="10">
        <v>0</v>
      </c>
      <c r="J25" s="10" t="s">
        <v>38</v>
      </c>
      <c r="K25" s="11">
        <f>SUM(I25*1.1)</f>
        <v>0</v>
      </c>
      <c r="L25" s="11">
        <f t="shared" ref="L25:L37" si="0">SUM(A25*K25)</f>
        <v>0</v>
      </c>
      <c r="M25" s="26"/>
    </row>
    <row r="26" spans="1:13" ht="15" customHeight="1" x14ac:dyDescent="0.25">
      <c r="A26" s="10">
        <v>0</v>
      </c>
      <c r="B26" s="57" t="s">
        <v>39</v>
      </c>
      <c r="C26" s="57"/>
      <c r="D26" s="57"/>
      <c r="E26" s="57"/>
      <c r="F26" s="57"/>
      <c r="G26" s="57"/>
      <c r="H26" s="57"/>
      <c r="I26" s="10">
        <v>0</v>
      </c>
      <c r="J26" s="10" t="s">
        <v>38</v>
      </c>
      <c r="K26" s="11">
        <f>SUM(I26*1.1)</f>
        <v>0</v>
      </c>
      <c r="L26" s="11">
        <f t="shared" si="0"/>
        <v>0</v>
      </c>
      <c r="M26" s="26"/>
    </row>
    <row r="27" spans="1:13" ht="15" customHeight="1" x14ac:dyDescent="0.25">
      <c r="A27" s="10">
        <v>0</v>
      </c>
      <c r="B27" s="57" t="s">
        <v>40</v>
      </c>
      <c r="C27" s="57"/>
      <c r="D27" s="57"/>
      <c r="E27" s="57"/>
      <c r="F27" s="57"/>
      <c r="G27" s="57"/>
      <c r="H27" s="57"/>
      <c r="I27" s="10">
        <v>0</v>
      </c>
      <c r="J27" s="10">
        <v>3</v>
      </c>
      <c r="K27" s="11">
        <f t="shared" ref="K27:K35" si="1">SUM(I27:J27)</f>
        <v>3</v>
      </c>
      <c r="L27" s="11">
        <f t="shared" si="0"/>
        <v>0</v>
      </c>
      <c r="M27" s="26"/>
    </row>
    <row r="28" spans="1:13" ht="15" customHeight="1" x14ac:dyDescent="0.25">
      <c r="A28" s="10">
        <v>0</v>
      </c>
      <c r="B28" s="57" t="s">
        <v>41</v>
      </c>
      <c r="C28" s="57"/>
      <c r="D28" s="57"/>
      <c r="E28" s="57"/>
      <c r="F28" s="57"/>
      <c r="G28" s="57"/>
      <c r="H28" s="57"/>
      <c r="I28" s="10">
        <v>0</v>
      </c>
      <c r="J28" s="10"/>
      <c r="K28" s="11">
        <f t="shared" si="1"/>
        <v>0</v>
      </c>
      <c r="L28" s="11">
        <f t="shared" si="0"/>
        <v>0</v>
      </c>
      <c r="M28" s="26"/>
    </row>
    <row r="29" spans="1:13" ht="15" customHeight="1" x14ac:dyDescent="0.25">
      <c r="A29" s="10">
        <v>0</v>
      </c>
      <c r="B29" s="57" t="s">
        <v>42</v>
      </c>
      <c r="C29" s="57"/>
      <c r="D29" s="57"/>
      <c r="E29" s="57"/>
      <c r="F29" s="57"/>
      <c r="G29" s="57"/>
      <c r="H29" s="57"/>
      <c r="I29" s="10">
        <v>0</v>
      </c>
      <c r="J29" s="10">
        <v>3</v>
      </c>
      <c r="K29" s="11">
        <f t="shared" si="1"/>
        <v>3</v>
      </c>
      <c r="L29" s="11">
        <f t="shared" si="0"/>
        <v>0</v>
      </c>
      <c r="M29" s="26"/>
    </row>
    <row r="30" spans="1:13" ht="15" customHeight="1" x14ac:dyDescent="0.25">
      <c r="A30" s="10">
        <v>0</v>
      </c>
      <c r="B30" s="57" t="s">
        <v>43</v>
      </c>
      <c r="C30" s="57"/>
      <c r="D30" s="57"/>
      <c r="E30" s="57"/>
      <c r="F30" s="57"/>
      <c r="G30" s="57"/>
      <c r="H30" s="57"/>
      <c r="I30" s="10">
        <v>0</v>
      </c>
      <c r="J30" s="10">
        <v>3</v>
      </c>
      <c r="K30" s="11">
        <f t="shared" si="1"/>
        <v>3</v>
      </c>
      <c r="L30" s="11">
        <f t="shared" si="0"/>
        <v>0</v>
      </c>
      <c r="M30" s="26"/>
    </row>
    <row r="31" spans="1:13" ht="15" customHeight="1" x14ac:dyDescent="0.25">
      <c r="A31" s="10">
        <v>0</v>
      </c>
      <c r="B31" s="57" t="s">
        <v>44</v>
      </c>
      <c r="C31" s="57"/>
      <c r="D31" s="57"/>
      <c r="E31" s="57"/>
      <c r="F31" s="57"/>
      <c r="G31" s="57"/>
      <c r="H31" s="57"/>
      <c r="I31" s="10">
        <v>0</v>
      </c>
      <c r="J31" s="10"/>
      <c r="K31" s="8">
        <f t="shared" si="1"/>
        <v>0</v>
      </c>
      <c r="L31" s="11">
        <f t="shared" si="0"/>
        <v>0</v>
      </c>
      <c r="M31" s="26"/>
    </row>
    <row r="32" spans="1:13" ht="15" customHeight="1" x14ac:dyDescent="0.25">
      <c r="A32" s="10">
        <v>0</v>
      </c>
      <c r="B32" s="57" t="s">
        <v>45</v>
      </c>
      <c r="C32" s="57"/>
      <c r="D32" s="57"/>
      <c r="E32" s="57"/>
      <c r="F32" s="57"/>
      <c r="G32" s="57"/>
      <c r="H32" s="57"/>
      <c r="I32" s="10">
        <v>0</v>
      </c>
      <c r="J32" s="10"/>
      <c r="K32" s="8">
        <f t="shared" si="1"/>
        <v>0</v>
      </c>
      <c r="L32" s="11">
        <f t="shared" si="0"/>
        <v>0</v>
      </c>
      <c r="M32" s="26"/>
    </row>
    <row r="33" spans="1:13" ht="15" customHeight="1" x14ac:dyDescent="0.25">
      <c r="A33" s="10">
        <v>0</v>
      </c>
      <c r="B33" s="57" t="s">
        <v>46</v>
      </c>
      <c r="C33" s="57"/>
      <c r="D33" s="57"/>
      <c r="E33" s="57"/>
      <c r="F33" s="57"/>
      <c r="G33" s="57"/>
      <c r="H33" s="57"/>
      <c r="I33" s="10">
        <v>0</v>
      </c>
      <c r="J33" s="10"/>
      <c r="K33" s="11">
        <f t="shared" si="1"/>
        <v>0</v>
      </c>
      <c r="L33" s="11">
        <f t="shared" si="0"/>
        <v>0</v>
      </c>
      <c r="M33" s="26"/>
    </row>
    <row r="34" spans="1:13" ht="15" customHeight="1" x14ac:dyDescent="0.25">
      <c r="A34" s="10">
        <v>0</v>
      </c>
      <c r="B34" s="57" t="s">
        <v>47</v>
      </c>
      <c r="C34" s="57"/>
      <c r="D34" s="57"/>
      <c r="E34" s="57"/>
      <c r="F34" s="57"/>
      <c r="G34" s="57"/>
      <c r="H34" s="57"/>
      <c r="I34" s="10">
        <v>0</v>
      </c>
      <c r="J34" s="10"/>
      <c r="K34" s="11">
        <f t="shared" si="1"/>
        <v>0</v>
      </c>
      <c r="L34" s="11">
        <f t="shared" si="0"/>
        <v>0</v>
      </c>
      <c r="M34" s="26"/>
    </row>
    <row r="35" spans="1:13" ht="15" customHeight="1" x14ac:dyDescent="0.25">
      <c r="A35" s="10">
        <v>0</v>
      </c>
      <c r="B35" s="57" t="s">
        <v>48</v>
      </c>
      <c r="C35" s="57"/>
      <c r="D35" s="57"/>
      <c r="E35" s="57"/>
      <c r="F35" s="57"/>
      <c r="G35" s="57"/>
      <c r="H35" s="57"/>
      <c r="I35" s="10">
        <v>0</v>
      </c>
      <c r="J35" s="10"/>
      <c r="K35" s="11">
        <f t="shared" si="1"/>
        <v>0</v>
      </c>
      <c r="L35" s="11">
        <f t="shared" si="0"/>
        <v>0</v>
      </c>
      <c r="M35" s="26"/>
    </row>
    <row r="36" spans="1:13" ht="15" customHeight="1" thickBot="1" x14ac:dyDescent="0.3">
      <c r="A36" s="10">
        <v>0</v>
      </c>
      <c r="B36" s="57" t="s">
        <v>49</v>
      </c>
      <c r="C36" s="57"/>
      <c r="D36" s="57"/>
      <c r="E36" s="57"/>
      <c r="F36" s="57"/>
      <c r="G36" s="57"/>
      <c r="H36" s="57"/>
      <c r="I36" s="10">
        <v>0</v>
      </c>
      <c r="J36" s="10" t="s">
        <v>38</v>
      </c>
      <c r="K36" s="11">
        <v>0</v>
      </c>
      <c r="L36" s="11">
        <f t="shared" si="0"/>
        <v>0</v>
      </c>
      <c r="M36" s="26"/>
    </row>
    <row r="37" spans="1:13" ht="15" customHeight="1" thickBot="1" x14ac:dyDescent="0.3">
      <c r="A37" s="10">
        <v>0</v>
      </c>
      <c r="B37" s="57" t="s">
        <v>50</v>
      </c>
      <c r="C37" s="57"/>
      <c r="D37" s="57"/>
      <c r="E37" s="57"/>
      <c r="F37" s="57"/>
      <c r="G37" s="57"/>
      <c r="H37" s="57"/>
      <c r="I37" s="57"/>
      <c r="J37" s="57"/>
      <c r="K37" s="10"/>
      <c r="L37" s="11">
        <f t="shared" si="0"/>
        <v>0</v>
      </c>
      <c r="M37" s="12">
        <f>SUM(L25:L37)</f>
        <v>0</v>
      </c>
    </row>
    <row r="38" spans="1:13" ht="1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" customHeight="1" x14ac:dyDescent="0.3">
      <c r="A39" s="21" t="s">
        <v>51</v>
      </c>
      <c r="B39" s="22"/>
      <c r="C39" s="22"/>
      <c r="D39" s="22"/>
      <c r="E39" s="22"/>
      <c r="F39" s="22"/>
      <c r="G39" s="22"/>
      <c r="H39" s="22"/>
      <c r="I39" s="23"/>
      <c r="J39" s="6" t="s">
        <v>14</v>
      </c>
      <c r="K39" s="58" t="s">
        <v>17</v>
      </c>
      <c r="L39" s="58"/>
      <c r="M39" s="26"/>
    </row>
    <row r="40" spans="1:13" ht="15" customHeight="1" x14ac:dyDescent="0.25">
      <c r="A40" s="10">
        <v>0</v>
      </c>
      <c r="B40" s="57" t="s">
        <v>52</v>
      </c>
      <c r="C40" s="57"/>
      <c r="D40" s="57"/>
      <c r="E40" s="57"/>
      <c r="F40" s="57"/>
      <c r="G40" s="57"/>
      <c r="H40" s="57"/>
      <c r="I40" s="57"/>
      <c r="J40" s="11">
        <v>6</v>
      </c>
      <c r="K40" s="54">
        <f>SUM(A40*J40)</f>
        <v>0</v>
      </c>
      <c r="L40" s="54"/>
      <c r="M40" s="26"/>
    </row>
    <row r="41" spans="1:13" ht="15" customHeight="1" thickBot="1" x14ac:dyDescent="0.3">
      <c r="A41" s="10">
        <v>0</v>
      </c>
      <c r="B41" s="57" t="s">
        <v>53</v>
      </c>
      <c r="C41" s="57"/>
      <c r="D41" s="57"/>
      <c r="E41" s="57"/>
      <c r="F41" s="57"/>
      <c r="G41" s="57"/>
      <c r="H41" s="57"/>
      <c r="I41" s="57"/>
      <c r="J41" s="11">
        <v>6</v>
      </c>
      <c r="K41" s="54">
        <f>SUM(A41*J41)</f>
        <v>0</v>
      </c>
      <c r="L41" s="54"/>
      <c r="M41" s="51"/>
    </row>
    <row r="42" spans="1:13" ht="15" customHeight="1" thickBot="1" x14ac:dyDescent="0.3">
      <c r="A42" s="10">
        <f>SUM(A41)</f>
        <v>0</v>
      </c>
      <c r="B42" s="57" t="s">
        <v>54</v>
      </c>
      <c r="C42" s="57"/>
      <c r="D42" s="57"/>
      <c r="E42" s="57"/>
      <c r="F42" s="57"/>
      <c r="G42" s="57"/>
      <c r="H42" s="57"/>
      <c r="I42" s="57"/>
      <c r="J42" s="15">
        <v>4</v>
      </c>
      <c r="K42" s="54">
        <f>SUM(A42*J42)</f>
        <v>0</v>
      </c>
      <c r="L42" s="55"/>
      <c r="M42" s="12">
        <f>SUM(K40:L42)</f>
        <v>0</v>
      </c>
    </row>
    <row r="43" spans="1:13" ht="15" customHeight="1" x14ac:dyDescent="0.3">
      <c r="A43" s="21" t="s">
        <v>55</v>
      </c>
      <c r="B43" s="22"/>
      <c r="C43" s="22"/>
      <c r="D43" s="22"/>
      <c r="E43" s="22"/>
      <c r="F43" s="22"/>
      <c r="G43" s="22"/>
      <c r="H43" s="23"/>
      <c r="I43" s="6" t="s">
        <v>56</v>
      </c>
      <c r="J43" s="6" t="s">
        <v>57</v>
      </c>
      <c r="K43" s="58" t="s">
        <v>17</v>
      </c>
      <c r="L43" s="58"/>
      <c r="M43" s="50"/>
    </row>
    <row r="44" spans="1:13" ht="15" customHeight="1" x14ac:dyDescent="0.25">
      <c r="A44" s="57" t="s">
        <v>58</v>
      </c>
      <c r="B44" s="57"/>
      <c r="C44" s="57"/>
      <c r="D44" s="57"/>
      <c r="E44" s="57"/>
      <c r="F44" s="57"/>
      <c r="G44" s="57"/>
      <c r="H44" s="57"/>
      <c r="I44" s="10">
        <v>15000</v>
      </c>
      <c r="J44" s="16" t="s">
        <v>59</v>
      </c>
      <c r="K44" s="54">
        <f>SUM(I44*1.2)</f>
        <v>18000</v>
      </c>
      <c r="L44" s="54"/>
      <c r="M44" s="26"/>
    </row>
    <row r="45" spans="1:13" ht="15" customHeight="1" x14ac:dyDescent="0.25">
      <c r="A45" s="57" t="s">
        <v>60</v>
      </c>
      <c r="B45" s="57"/>
      <c r="C45" s="57"/>
      <c r="D45" s="57"/>
      <c r="E45" s="57"/>
      <c r="F45" s="57"/>
      <c r="G45" s="57"/>
      <c r="H45" s="57"/>
      <c r="I45" s="10">
        <v>10000</v>
      </c>
      <c r="J45" s="16" t="s">
        <v>59</v>
      </c>
      <c r="K45" s="54">
        <f>SUM(I45*1.2)</f>
        <v>12000</v>
      </c>
      <c r="L45" s="54"/>
      <c r="M45" s="26"/>
    </row>
    <row r="46" spans="1:13" ht="15" customHeight="1" x14ac:dyDescent="0.25">
      <c r="A46" s="35" t="s">
        <v>61</v>
      </c>
      <c r="B46" s="35"/>
      <c r="C46" s="35"/>
      <c r="D46" s="35"/>
      <c r="E46" s="35"/>
      <c r="F46" s="35"/>
      <c r="G46" s="35"/>
      <c r="H46" s="35"/>
      <c r="I46" s="10">
        <v>0</v>
      </c>
      <c r="J46" s="16" t="s">
        <v>59</v>
      </c>
      <c r="K46" s="54">
        <f>SUM(I46*1.2)</f>
        <v>0</v>
      </c>
      <c r="L46" s="54"/>
      <c r="M46" s="26"/>
    </row>
    <row r="47" spans="1:13" ht="15" customHeight="1" x14ac:dyDescent="0.25">
      <c r="A47" s="35" t="s">
        <v>62</v>
      </c>
      <c r="B47" s="35"/>
      <c r="C47" s="35"/>
      <c r="D47" s="35"/>
      <c r="E47" s="35"/>
      <c r="F47" s="35"/>
      <c r="G47" s="35"/>
      <c r="H47" s="35"/>
      <c r="I47" s="10">
        <v>0</v>
      </c>
      <c r="J47" s="16" t="s">
        <v>59</v>
      </c>
      <c r="K47" s="54">
        <f>SUM(I47*1.2)</f>
        <v>0</v>
      </c>
      <c r="L47" s="54"/>
      <c r="M47" s="26"/>
    </row>
    <row r="48" spans="1:13" ht="15" customHeight="1" x14ac:dyDescent="0.25">
      <c r="A48" s="57" t="s">
        <v>63</v>
      </c>
      <c r="B48" s="57"/>
      <c r="C48" s="57"/>
      <c r="D48" s="57"/>
      <c r="E48" s="57"/>
      <c r="F48" s="57"/>
      <c r="G48" s="57"/>
      <c r="H48" s="57"/>
      <c r="I48" s="10">
        <v>0</v>
      </c>
      <c r="J48" s="16" t="s">
        <v>59</v>
      </c>
      <c r="K48" s="54">
        <f>SUM(I48*1.2)</f>
        <v>0</v>
      </c>
      <c r="L48" s="54"/>
      <c r="M48" s="26"/>
    </row>
    <row r="49" spans="1:13" ht="15" customHeight="1" x14ac:dyDescent="0.25">
      <c r="A49" s="57" t="s">
        <v>64</v>
      </c>
      <c r="B49" s="57"/>
      <c r="C49" s="57"/>
      <c r="D49" s="57"/>
      <c r="E49" s="57"/>
      <c r="F49" s="57"/>
      <c r="G49" s="57"/>
      <c r="H49" s="57"/>
      <c r="I49" s="57"/>
      <c r="J49" s="57"/>
      <c r="K49" s="39"/>
      <c r="L49" s="39"/>
      <c r="M49" s="26"/>
    </row>
    <row r="50" spans="1:13" ht="15" customHeight="1" x14ac:dyDescent="0.25">
      <c r="A50" s="35" t="s">
        <v>65</v>
      </c>
      <c r="B50" s="35"/>
      <c r="C50" s="35"/>
      <c r="D50" s="35"/>
      <c r="E50" s="35"/>
      <c r="F50" s="35"/>
      <c r="G50" s="35"/>
      <c r="H50" s="35"/>
      <c r="I50" s="10"/>
      <c r="J50" s="16" t="s">
        <v>38</v>
      </c>
      <c r="K50" s="54">
        <f>SUM(I50*1.1)</f>
        <v>0</v>
      </c>
      <c r="L50" s="54"/>
      <c r="M50" s="26"/>
    </row>
    <row r="51" spans="1:13" ht="15" customHeight="1" x14ac:dyDescent="0.25">
      <c r="A51" s="17" t="s">
        <v>66</v>
      </c>
      <c r="B51" s="18">
        <v>10</v>
      </c>
      <c r="C51" s="35" t="s">
        <v>67</v>
      </c>
      <c r="D51" s="35"/>
      <c r="E51" s="35"/>
      <c r="F51" s="53">
        <v>1200</v>
      </c>
      <c r="G51" s="53"/>
      <c r="H51" s="53"/>
      <c r="I51" s="10">
        <f>SUM(B51*F51)</f>
        <v>12000</v>
      </c>
      <c r="J51" s="16" t="s">
        <v>38</v>
      </c>
      <c r="K51" s="54">
        <f>SUM(I51*1.1)</f>
        <v>13200.000000000002</v>
      </c>
      <c r="L51" s="54"/>
      <c r="M51" s="26"/>
    </row>
    <row r="52" spans="1:13" ht="15" customHeight="1" thickBot="1" x14ac:dyDescent="0.3">
      <c r="A52" s="17" t="s">
        <v>68</v>
      </c>
      <c r="B52" s="18"/>
      <c r="C52" s="35" t="s">
        <v>67</v>
      </c>
      <c r="D52" s="35"/>
      <c r="E52" s="35"/>
      <c r="F52" s="53"/>
      <c r="G52" s="53"/>
      <c r="H52" s="53"/>
      <c r="I52" s="10">
        <f>SUM(B52*F52)</f>
        <v>0</v>
      </c>
      <c r="J52" s="16" t="s">
        <v>38</v>
      </c>
      <c r="K52" s="54">
        <f>SUM(I52*1.1)</f>
        <v>0</v>
      </c>
      <c r="L52" s="54"/>
      <c r="M52" s="51"/>
    </row>
    <row r="53" spans="1:13" ht="15" customHeight="1" thickBot="1" x14ac:dyDescent="0.3">
      <c r="A53" s="17" t="s">
        <v>69</v>
      </c>
      <c r="B53" s="18"/>
      <c r="C53" s="35" t="s">
        <v>67</v>
      </c>
      <c r="D53" s="35"/>
      <c r="E53" s="35"/>
      <c r="F53" s="53"/>
      <c r="G53" s="53"/>
      <c r="H53" s="53"/>
      <c r="I53" s="10">
        <f>SUM(B53*F53)</f>
        <v>0</v>
      </c>
      <c r="J53" s="16" t="s">
        <v>38</v>
      </c>
      <c r="K53" s="54">
        <f>SUM(I53*1.1)</f>
        <v>0</v>
      </c>
      <c r="L53" s="55"/>
      <c r="M53" s="12">
        <f>SUM(K44:L53)</f>
        <v>43200</v>
      </c>
    </row>
    <row r="54" spans="1:13" ht="15" customHeight="1" x14ac:dyDescent="0.3">
      <c r="A54" s="21" t="s">
        <v>70</v>
      </c>
      <c r="B54" s="22"/>
      <c r="C54" s="22"/>
      <c r="D54" s="22"/>
      <c r="E54" s="22"/>
      <c r="F54" s="22"/>
      <c r="G54" s="22"/>
      <c r="H54" s="22"/>
      <c r="I54" s="22"/>
      <c r="J54" s="23"/>
      <c r="K54" s="56" t="s">
        <v>16</v>
      </c>
      <c r="L54" s="56"/>
      <c r="M54" s="50"/>
    </row>
    <row r="55" spans="1:13" ht="15" customHeight="1" x14ac:dyDescent="0.25">
      <c r="A55" s="35" t="s">
        <v>71</v>
      </c>
      <c r="B55" s="35"/>
      <c r="C55" s="35"/>
      <c r="D55" s="35"/>
      <c r="E55" s="35"/>
      <c r="F55" s="35"/>
      <c r="G55" s="35"/>
      <c r="H55" s="35"/>
      <c r="I55" s="35"/>
      <c r="J55" s="35"/>
      <c r="K55" s="39">
        <v>0</v>
      </c>
      <c r="L55" s="39"/>
      <c r="M55" s="26"/>
    </row>
    <row r="56" spans="1:13" ht="15" customHeight="1" x14ac:dyDescent="0.25">
      <c r="A56" s="35" t="s">
        <v>72</v>
      </c>
      <c r="B56" s="35"/>
      <c r="C56" s="35"/>
      <c r="D56" s="35"/>
      <c r="E56" s="35"/>
      <c r="F56" s="35"/>
      <c r="G56" s="35"/>
      <c r="H56" s="35"/>
      <c r="I56" s="35"/>
      <c r="J56" s="35"/>
      <c r="K56" s="39">
        <v>0</v>
      </c>
      <c r="L56" s="39"/>
      <c r="M56" s="26"/>
    </row>
    <row r="57" spans="1:13" ht="15" customHeight="1" x14ac:dyDescent="0.25">
      <c r="A57" s="35" t="s">
        <v>73</v>
      </c>
      <c r="B57" s="35"/>
      <c r="C57" s="35"/>
      <c r="D57" s="35"/>
      <c r="E57" s="35"/>
      <c r="F57" s="35"/>
      <c r="G57" s="35"/>
      <c r="H57" s="35"/>
      <c r="I57" s="35"/>
      <c r="J57" s="35"/>
      <c r="K57" s="39">
        <v>15000</v>
      </c>
      <c r="L57" s="39"/>
      <c r="M57" s="26"/>
    </row>
    <row r="58" spans="1:13" ht="15" customHeight="1" x14ac:dyDescent="0.25">
      <c r="A58" s="35" t="s">
        <v>74</v>
      </c>
      <c r="B58" s="35"/>
      <c r="C58" s="35"/>
      <c r="D58" s="35"/>
      <c r="E58" s="35"/>
      <c r="F58" s="35"/>
      <c r="G58" s="35"/>
      <c r="H58" s="35"/>
      <c r="I58" s="35"/>
      <c r="J58" s="35"/>
      <c r="K58" s="39">
        <v>10000</v>
      </c>
      <c r="L58" s="39"/>
      <c r="M58" s="26"/>
    </row>
    <row r="59" spans="1:13" ht="15" customHeight="1" x14ac:dyDescent="0.25">
      <c r="A59" s="35" t="s">
        <v>75</v>
      </c>
      <c r="B59" s="35"/>
      <c r="C59" s="35"/>
      <c r="D59" s="35"/>
      <c r="E59" s="35"/>
      <c r="F59" s="35"/>
      <c r="G59" s="35"/>
      <c r="H59" s="35"/>
      <c r="I59" s="35"/>
      <c r="J59" s="35"/>
      <c r="K59" s="39">
        <v>0</v>
      </c>
      <c r="L59" s="39"/>
      <c r="M59" s="26"/>
    </row>
    <row r="60" spans="1:13" ht="15" customHeight="1" x14ac:dyDescent="0.25">
      <c r="A60" s="38" t="s">
        <v>76</v>
      </c>
      <c r="B60" s="38"/>
      <c r="C60" s="38"/>
      <c r="D60" s="38"/>
      <c r="E60" s="38"/>
      <c r="F60" s="38"/>
      <c r="G60" s="38"/>
      <c r="H60" s="38"/>
      <c r="I60" s="38"/>
      <c r="J60" s="38"/>
      <c r="K60" s="39">
        <v>0</v>
      </c>
      <c r="L60" s="39"/>
      <c r="M60" s="26"/>
    </row>
    <row r="61" spans="1:13" ht="15" customHeight="1" thickBot="1" x14ac:dyDescent="0.3">
      <c r="A61" s="37" t="s">
        <v>77</v>
      </c>
      <c r="B61" s="38"/>
      <c r="C61" s="38"/>
      <c r="D61" s="38"/>
      <c r="E61" s="38"/>
      <c r="F61" s="38"/>
      <c r="G61" s="38"/>
      <c r="H61" s="38"/>
      <c r="I61" s="38"/>
      <c r="J61" s="38"/>
      <c r="K61" s="39">
        <v>0</v>
      </c>
      <c r="L61" s="39"/>
      <c r="M61" s="51"/>
    </row>
    <row r="62" spans="1:13" ht="15" customHeight="1" thickBot="1" x14ac:dyDescent="0.3">
      <c r="A62" s="37" t="s">
        <v>78</v>
      </c>
      <c r="B62" s="38"/>
      <c r="C62" s="38"/>
      <c r="D62" s="38"/>
      <c r="E62" s="38"/>
      <c r="F62" s="38"/>
      <c r="G62" s="38"/>
      <c r="H62" s="38"/>
      <c r="I62" s="38"/>
      <c r="J62" s="38"/>
      <c r="K62" s="39">
        <v>0</v>
      </c>
      <c r="L62" s="39"/>
      <c r="M62" s="12">
        <f>SUM(K60:L62)</f>
        <v>0</v>
      </c>
    </row>
    <row r="63" spans="1:13" ht="15" customHeight="1" x14ac:dyDescent="0.3">
      <c r="A63" s="46" t="s">
        <v>79</v>
      </c>
      <c r="B63" s="47"/>
      <c r="C63" s="47"/>
      <c r="D63" s="47"/>
      <c r="E63" s="47"/>
      <c r="F63" s="47"/>
      <c r="G63" s="47"/>
      <c r="H63" s="47"/>
      <c r="I63" s="47"/>
      <c r="J63" s="48"/>
      <c r="K63" s="49" t="s">
        <v>16</v>
      </c>
      <c r="L63" s="49"/>
      <c r="M63" s="50"/>
    </row>
    <row r="64" spans="1:13" ht="15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9"/>
      <c r="L64" s="39"/>
      <c r="M64" s="26"/>
    </row>
    <row r="65" spans="1:13" ht="15" customHeight="1" x14ac:dyDescent="0.25">
      <c r="A65" s="52" t="s">
        <v>80</v>
      </c>
      <c r="B65" s="35"/>
      <c r="C65" s="35"/>
      <c r="D65" s="35"/>
      <c r="E65" s="35"/>
      <c r="F65" s="35"/>
      <c r="G65" s="35"/>
      <c r="H65" s="35"/>
      <c r="I65" s="35"/>
      <c r="J65" s="35"/>
      <c r="K65" s="39">
        <v>0</v>
      </c>
      <c r="L65" s="39"/>
      <c r="M65" s="26"/>
    </row>
    <row r="66" spans="1:13" ht="1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9">
        <v>0</v>
      </c>
      <c r="L66" s="39"/>
      <c r="M66" s="26"/>
    </row>
    <row r="67" spans="1:13" ht="1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9">
        <v>0</v>
      </c>
      <c r="L67" s="39"/>
      <c r="M67" s="26"/>
    </row>
    <row r="68" spans="1:13" ht="1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9"/>
      <c r="L68" s="39"/>
      <c r="M68" s="26"/>
    </row>
    <row r="69" spans="1:13" ht="1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9"/>
      <c r="L69" s="39"/>
      <c r="M69" s="26"/>
    </row>
    <row r="70" spans="1:13" ht="15" customHeight="1" thickBot="1" x14ac:dyDescent="0.3">
      <c r="A70" s="38" t="s">
        <v>76</v>
      </c>
      <c r="B70" s="38"/>
      <c r="C70" s="38"/>
      <c r="D70" s="38"/>
      <c r="E70" s="38"/>
      <c r="F70" s="38"/>
      <c r="G70" s="38"/>
      <c r="H70" s="38"/>
      <c r="I70" s="38"/>
      <c r="J70" s="38"/>
      <c r="K70" s="39">
        <f>SUM(K64:L69)</f>
        <v>0</v>
      </c>
      <c r="L70" s="39"/>
      <c r="M70" s="51"/>
    </row>
    <row r="71" spans="1:13" ht="15" customHeight="1" thickBot="1" x14ac:dyDescent="0.3">
      <c r="A71" s="37" t="s">
        <v>78</v>
      </c>
      <c r="B71" s="38"/>
      <c r="C71" s="38"/>
      <c r="D71" s="38"/>
      <c r="E71" s="38"/>
      <c r="F71" s="38"/>
      <c r="G71" s="38"/>
      <c r="H71" s="38"/>
      <c r="I71" s="38"/>
      <c r="J71" s="38"/>
      <c r="K71" s="39">
        <f>SUM(K70*15/100)</f>
        <v>0</v>
      </c>
      <c r="L71" s="40"/>
      <c r="M71" s="12">
        <f>SUM(K70:L71)</f>
        <v>0</v>
      </c>
    </row>
    <row r="72" spans="1:13" ht="15" customHeight="1" thickBot="1" x14ac:dyDescent="0.3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3.5" thickBot="1" x14ac:dyDescent="0.35">
      <c r="A73" s="21" t="s">
        <v>81</v>
      </c>
      <c r="B73" s="42"/>
      <c r="C73" s="42"/>
      <c r="D73" s="42"/>
      <c r="E73" s="42"/>
      <c r="F73" s="42"/>
      <c r="G73" s="42"/>
      <c r="H73" s="42"/>
      <c r="I73" s="42"/>
      <c r="J73" s="42"/>
      <c r="K73" s="43"/>
      <c r="L73" s="44"/>
      <c r="M73" s="45"/>
    </row>
    <row r="74" spans="1:13" ht="13" thickBo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3.5" thickBot="1" x14ac:dyDescent="0.35">
      <c r="A75" s="21" t="s">
        <v>82</v>
      </c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4">
        <f>SUM(M9+M14+M22+M37+M42+M53+M62+M71+L73)</f>
        <v>744700</v>
      </c>
      <c r="M75" s="25"/>
    </row>
    <row r="76" spans="1:13" ht="13" thickBo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" customHeight="1" thickBot="1" x14ac:dyDescent="0.35">
      <c r="A77" s="21" t="s">
        <v>83</v>
      </c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24">
        <f>SUM(L75*0.05)</f>
        <v>37235</v>
      </c>
      <c r="M77" s="25"/>
    </row>
    <row r="78" spans="1:13" ht="13" thickBo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" customHeight="1" thickBot="1" x14ac:dyDescent="0.35">
      <c r="A79" s="21" t="s">
        <v>84</v>
      </c>
      <c r="B79" s="22"/>
      <c r="C79" s="23"/>
      <c r="D79" s="19">
        <v>5</v>
      </c>
      <c r="E79" s="21" t="s">
        <v>85</v>
      </c>
      <c r="F79" s="22"/>
      <c r="G79" s="22"/>
      <c r="H79" s="22"/>
      <c r="I79" s="22"/>
      <c r="J79" s="22"/>
      <c r="K79" s="23"/>
      <c r="L79" s="24">
        <f>SUM(L75*D79/100)</f>
        <v>37235</v>
      </c>
      <c r="M79" s="25"/>
    </row>
    <row r="80" spans="1:13" ht="13" thickBo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4" ht="15" customHeight="1" thickBot="1" x14ac:dyDescent="0.35">
      <c r="A81" s="21" t="s">
        <v>86</v>
      </c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24">
        <f>SUM(L75+L77+L79)</f>
        <v>819170</v>
      </c>
      <c r="M81" s="25"/>
    </row>
    <row r="82" spans="1:14" ht="13.5" thickBot="1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4" ht="13.5" thickBot="1" x14ac:dyDescent="0.35">
      <c r="A83" s="21" t="s">
        <v>87</v>
      </c>
      <c r="B83" s="23"/>
      <c r="C83" s="10">
        <v>0</v>
      </c>
      <c r="D83" s="33" t="s">
        <v>88</v>
      </c>
      <c r="E83" s="34"/>
      <c r="F83" s="35"/>
      <c r="G83" s="35"/>
      <c r="H83" s="35"/>
      <c r="I83" s="35"/>
      <c r="J83" s="35"/>
      <c r="K83" s="35"/>
      <c r="L83" s="36">
        <f>SUM(L81*C83/100)</f>
        <v>0</v>
      </c>
      <c r="M83" s="25"/>
    </row>
    <row r="84" spans="1:14" ht="13" thickBo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4" ht="15" customHeight="1" thickBot="1" x14ac:dyDescent="0.35">
      <c r="A85" s="21" t="s">
        <v>89</v>
      </c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24">
        <f>SUM(L81+L83)</f>
        <v>819170</v>
      </c>
      <c r="M85" s="25"/>
    </row>
    <row r="86" spans="1:14" ht="13" thickBo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4" s="20" customFormat="1" ht="21" customHeight="1" thickBot="1" x14ac:dyDescent="0.3">
      <c r="A87" s="27" t="s">
        <v>90</v>
      </c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30">
        <f>SUM(L85/7.4)</f>
        <v>110698.64864864864</v>
      </c>
      <c r="M87" s="31"/>
      <c r="N87" s="20" t="s">
        <v>91</v>
      </c>
    </row>
  </sheetData>
  <mergeCells count="147">
    <mergeCell ref="A1:M1"/>
    <mergeCell ref="A2:B2"/>
    <mergeCell ref="C2:M2"/>
    <mergeCell ref="A3:B3"/>
    <mergeCell ref="D3:H3"/>
    <mergeCell ref="J3:M3"/>
    <mergeCell ref="A4:B4"/>
    <mergeCell ref="D4:H4"/>
    <mergeCell ref="J4:M4"/>
    <mergeCell ref="A5:D5"/>
    <mergeCell ref="E5:I5"/>
    <mergeCell ref="K5:M5"/>
    <mergeCell ref="A6:L6"/>
    <mergeCell ref="A7:H7"/>
    <mergeCell ref="B8:H8"/>
    <mergeCell ref="B9:H9"/>
    <mergeCell ref="A11:B11"/>
    <mergeCell ref="B12:H12"/>
    <mergeCell ref="B13:H13"/>
    <mergeCell ref="B14:H14"/>
    <mergeCell ref="B15:M15"/>
    <mergeCell ref="A16:M16"/>
    <mergeCell ref="A17:H17"/>
    <mergeCell ref="I17:M17"/>
    <mergeCell ref="A18:B18"/>
    <mergeCell ref="B19:H19"/>
    <mergeCell ref="B20:H20"/>
    <mergeCell ref="B21:H21"/>
    <mergeCell ref="B22:H22"/>
    <mergeCell ref="A23:M23"/>
    <mergeCell ref="A24:B24"/>
    <mergeCell ref="D24:H24"/>
    <mergeCell ref="M24:M36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J37"/>
    <mergeCell ref="A38:M38"/>
    <mergeCell ref="A39:I39"/>
    <mergeCell ref="K39:L39"/>
    <mergeCell ref="M39:M41"/>
    <mergeCell ref="B40:I40"/>
    <mergeCell ref="K40:L40"/>
    <mergeCell ref="B41:I41"/>
    <mergeCell ref="K41:L41"/>
    <mergeCell ref="B42:I42"/>
    <mergeCell ref="K42:L42"/>
    <mergeCell ref="A43:H43"/>
    <mergeCell ref="K43:L43"/>
    <mergeCell ref="M43:M52"/>
    <mergeCell ref="A44:H44"/>
    <mergeCell ref="K44:L44"/>
    <mergeCell ref="A45:H45"/>
    <mergeCell ref="K45:L45"/>
    <mergeCell ref="A46:H46"/>
    <mergeCell ref="K46:L46"/>
    <mergeCell ref="A47:H47"/>
    <mergeCell ref="K47:L47"/>
    <mergeCell ref="A48:H48"/>
    <mergeCell ref="K48:L48"/>
    <mergeCell ref="A49:J49"/>
    <mergeCell ref="K49:L49"/>
    <mergeCell ref="A50:H50"/>
    <mergeCell ref="K50:L50"/>
    <mergeCell ref="C51:E51"/>
    <mergeCell ref="F51:H51"/>
    <mergeCell ref="K51:L51"/>
    <mergeCell ref="C52:E52"/>
    <mergeCell ref="F52:H52"/>
    <mergeCell ref="K52:L52"/>
    <mergeCell ref="C53:E53"/>
    <mergeCell ref="F53:H53"/>
    <mergeCell ref="K53:L53"/>
    <mergeCell ref="A54:J54"/>
    <mergeCell ref="K54:L54"/>
    <mergeCell ref="M54:M61"/>
    <mergeCell ref="A55:J55"/>
    <mergeCell ref="K55:L55"/>
    <mergeCell ref="A56:J56"/>
    <mergeCell ref="K56:L56"/>
    <mergeCell ref="A57:J57"/>
    <mergeCell ref="K57:L57"/>
    <mergeCell ref="A58:J58"/>
    <mergeCell ref="K58:L58"/>
    <mergeCell ref="A59:J59"/>
    <mergeCell ref="K59:L59"/>
    <mergeCell ref="A60:J60"/>
    <mergeCell ref="K60:L60"/>
    <mergeCell ref="A61:J61"/>
    <mergeCell ref="K61:L61"/>
    <mergeCell ref="A62:J62"/>
    <mergeCell ref="K62:L62"/>
    <mergeCell ref="A63:J63"/>
    <mergeCell ref="K63:L63"/>
    <mergeCell ref="M63:M70"/>
    <mergeCell ref="A64:J64"/>
    <mergeCell ref="K64:L64"/>
    <mergeCell ref="A65:J65"/>
    <mergeCell ref="K65:L65"/>
    <mergeCell ref="A66:J66"/>
    <mergeCell ref="K66:L66"/>
    <mergeCell ref="A67:J67"/>
    <mergeCell ref="K67:L67"/>
    <mergeCell ref="A68:J68"/>
    <mergeCell ref="K68:L68"/>
    <mergeCell ref="A69:J69"/>
    <mergeCell ref="K69:L69"/>
    <mergeCell ref="A70:J70"/>
    <mergeCell ref="K70:L70"/>
    <mergeCell ref="A71:J71"/>
    <mergeCell ref="K71:L71"/>
    <mergeCell ref="A72:M72"/>
    <mergeCell ref="A73:K73"/>
    <mergeCell ref="L73:M73"/>
    <mergeCell ref="A74:M74"/>
    <mergeCell ref="A75:K75"/>
    <mergeCell ref="L75:M75"/>
    <mergeCell ref="A76:M76"/>
    <mergeCell ref="A77:K77"/>
    <mergeCell ref="L77:M77"/>
    <mergeCell ref="A78:M78"/>
    <mergeCell ref="A84:M84"/>
    <mergeCell ref="A79:C79"/>
    <mergeCell ref="E79:K79"/>
    <mergeCell ref="L79:M79"/>
    <mergeCell ref="A80:M80"/>
    <mergeCell ref="A81:K81"/>
    <mergeCell ref="L81:M81"/>
    <mergeCell ref="A85:K85"/>
    <mergeCell ref="L85:M85"/>
    <mergeCell ref="A86:M86"/>
    <mergeCell ref="A87:K87"/>
    <mergeCell ref="L87:M87"/>
    <mergeCell ref="A82:M82"/>
    <mergeCell ref="A83:B83"/>
    <mergeCell ref="D83:E83"/>
    <mergeCell ref="F83:K83"/>
    <mergeCell ref="L83:M83"/>
  </mergeCells>
  <printOptions gridLines="1"/>
  <pageMargins left="0.59055118110236227" right="0.35433070866141736" top="1.2598425196850394" bottom="0.59055118110236227" header="0.55118110236220474" footer="0.51181102362204722"/>
  <pageSetup paperSize="9" orientation="portrait" horizontalDpi="4294967292" r:id="rId1"/>
  <headerFooter alignWithMargins="0">
    <oddHeader xml:space="preserve">&amp;LSide &amp;P af &amp;N
Skabelon: &amp;F&amp;A&amp;R
</oddHeader>
    <oddFooter>&amp;L&amp;D</oddFooter>
  </headerFooter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Tender 1</vt:lpstr>
      <vt:lpstr>'Tender 1'!Udskriftsområde</vt:lpstr>
      <vt:lpstr>'Tender 1'!Udskriftstitler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Nielsen</dc:creator>
  <cp:lastModifiedBy>Lennart Nielsen</cp:lastModifiedBy>
  <dcterms:created xsi:type="dcterms:W3CDTF">2020-01-02T06:11:52Z</dcterms:created>
  <dcterms:modified xsi:type="dcterms:W3CDTF">2020-01-02T06:24:26Z</dcterms:modified>
</cp:coreProperties>
</file>