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tdk-my.sharepoint.com/personal/tobias_vium_dk_gt_com/Documents/Skrivebord/Privat/Skabeloner/"/>
    </mc:Choice>
  </mc:AlternateContent>
  <xr:revisionPtr revIDLastSave="87" documentId="8_{C98026E2-974F-4BC8-92E5-24C754AC3FD4}" xr6:coauthVersionLast="47" xr6:coauthVersionMax="47" xr10:uidLastSave="{26EF1BD1-8392-40B7-8B45-CD453B51907C}"/>
  <bookViews>
    <workbookView xWindow="-28920" yWindow="-120" windowWidth="29040" windowHeight="15840" firstSheet="2" activeTab="2" xr2:uid="{8839D754-E637-469F-A803-203B1F233E5C}"/>
  </bookViews>
  <sheets>
    <sheet name="Section 3 - Cash flow" sheetId="187" state="hidden" r:id="rId1"/>
    <sheet name="3.1 Cash flow" sheetId="197" state="hidden" r:id="rId2"/>
    <sheet name="PL + BS overview" sheetId="192" r:id="rId3"/>
    <sheet name="Jul 19" sheetId="203" r:id="rId4"/>
    <sheet name="Aug 19" sheetId="204" r:id="rId5"/>
    <sheet name="Sep 19" sheetId="20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c" localSheetId="1" hidden="1">{#N/A,#N/A,FALSE,"Layout Cash Flow"}</definedName>
    <definedName name="_____c" hidden="1">{#N/A,#N/A,FALSE,"Layout Cash Flow"}</definedName>
    <definedName name="_____DR2" localSheetId="1" hidden="1">{#N/A,#N/A,FALSE,"Layout Aktiva";#N/A,#N/A,FALSE,"Layout Passiva"}</definedName>
    <definedName name="_____DR2" hidden="1">{#N/A,#N/A,FALSE,"Layout Aktiva";#N/A,#N/A,FALSE,"Layout Passiva"}</definedName>
    <definedName name="_____DR3" localSheetId="1" hidden="1">{#N/A,#N/A,FALSE,"Layout Cash Flow"}</definedName>
    <definedName name="_____DR3" hidden="1">{#N/A,#N/A,FALSE,"Layout Cash Flow"}</definedName>
    <definedName name="____c" localSheetId="1" hidden="1">{#N/A,#N/A,FALSE,"Layout Cash Flow"}</definedName>
    <definedName name="____c" hidden="1">{#N/A,#N/A,FALSE,"Layout Cash Flow"}</definedName>
    <definedName name="____DR2" localSheetId="1" hidden="1">{#N/A,#N/A,FALSE,"Layout Aktiva";#N/A,#N/A,FALSE,"Layout Passiva"}</definedName>
    <definedName name="____DR2" hidden="1">{#N/A,#N/A,FALSE,"Layout Aktiva";#N/A,#N/A,FALSE,"Layout Passiva"}</definedName>
    <definedName name="____DR3" localSheetId="1" hidden="1">{#N/A,#N/A,FALSE,"Layout Cash Flow"}</definedName>
    <definedName name="____DR3" hidden="1">{#N/A,#N/A,FALSE,"Layout Cash Flow"}</definedName>
    <definedName name="___c" localSheetId="1" hidden="1">{#N/A,#N/A,FALSE,"Layout Cash Flow"}</definedName>
    <definedName name="___c" hidden="1">{#N/A,#N/A,FALSE,"Layout Cash Flow"}</definedName>
    <definedName name="___DR2" localSheetId="1" hidden="1">{#N/A,#N/A,FALSE,"Layout Aktiva";#N/A,#N/A,FALSE,"Layout Passiva"}</definedName>
    <definedName name="___DR2" hidden="1">{#N/A,#N/A,FALSE,"Layout Aktiva";#N/A,#N/A,FALSE,"Layout Passiva"}</definedName>
    <definedName name="___DR3" localSheetId="1" hidden="1">{#N/A,#N/A,FALSE,"Layout Cash Flow"}</definedName>
    <definedName name="___DR3" hidden="1">{#N/A,#N/A,FALSE,"Layout Cash Flow"}</definedName>
    <definedName name="__c" localSheetId="1" hidden="1">{#N/A,#N/A,FALSE,"Layout Cash Flow"}</definedName>
    <definedName name="__c" hidden="1">{#N/A,#N/A,FALSE,"Layout Cash Flow"}</definedName>
    <definedName name="__DR2" localSheetId="1" hidden="1">{#N/A,#N/A,FALSE,"Layout Aktiva";#N/A,#N/A,FALSE,"Layout Passiva"}</definedName>
    <definedName name="__DR2" hidden="1">{#N/A,#N/A,FALSE,"Layout Aktiva";#N/A,#N/A,FALSE,"Layout Passiva"}</definedName>
    <definedName name="__DR3" localSheetId="1" hidden="1">{#N/A,#N/A,FALSE,"Layout Cash Flow"}</definedName>
    <definedName name="__DR3" hidden="1">{#N/A,#N/A,FALSE,"Layout Cash Flow"}</definedName>
    <definedName name="__xlcn.WorksheetConnection_Bok1Tabell5" localSheetId="1" hidden="1">Tabell5</definedName>
    <definedName name="__xlcn.WorksheetConnection_Bok1Tabell5" localSheetId="0" hidden="1">Tabell5</definedName>
    <definedName name="__xlcn.WorksheetConnection_Bok1Tabell5" hidden="1">Tabell5</definedName>
    <definedName name="__xlcn.WorksheetConnection_Bok1Tabell6" localSheetId="1" hidden="1">Tabell6</definedName>
    <definedName name="__xlcn.WorksheetConnection_Bok1Tabell6" localSheetId="0" hidden="1">Tabell6</definedName>
    <definedName name="__xlcn.WorksheetConnection_Bok1Tabell6" hidden="1">Tabell6</definedName>
    <definedName name="_1S_0Jahresübersi">'[1]Layout Aktiva'!#REF!</definedName>
    <definedName name="_c" localSheetId="1" hidden="1">{#N/A,#N/A,FALSE,"Layout Cash Flow"}</definedName>
    <definedName name="_c" hidden="1">{#N/A,#N/A,FALSE,"Layout Cash Flow"}</definedName>
    <definedName name="_DR2" localSheetId="1" hidden="1">{#N/A,#N/A,FALSE,"Layout Aktiva";#N/A,#N/A,FALSE,"Layout Passiva"}</definedName>
    <definedName name="_DR2" hidden="1">{#N/A,#N/A,FALSE,"Layout Aktiva";#N/A,#N/A,FALSE,"Layout Passiva"}</definedName>
    <definedName name="_DR3" localSheetId="1" hidden="1">{#N/A,#N/A,FALSE,"Layout Cash Flow"}</definedName>
    <definedName name="_DR3" hidden="1">{#N/A,#N/A,FALSE,"Layout Cash Flow"}</definedName>
    <definedName name="_xlnm._FilterDatabase" localSheetId="3" hidden="1">'Jul 19'!$A$1:$D$93</definedName>
    <definedName name="_xlnm._FilterDatabase" localSheetId="2" hidden="1">'PL + BS overview'!$A$2:$E$105</definedName>
    <definedName name="_xlcn.WorksheetConnection_Bok1Tabell5" localSheetId="1" hidden="1">Tabell5</definedName>
    <definedName name="_xlcn.WorksheetConnection_Bok1Tabell5" localSheetId="0" hidden="1">Tabell5</definedName>
    <definedName name="_xlcn.WorksheetConnection_Bok1Tabell5" hidden="1">Tabell5</definedName>
    <definedName name="_xlcn.WorksheetConnection_Bok1Tabell6" localSheetId="1" hidden="1">Tabell6</definedName>
    <definedName name="_xlcn.WorksheetConnection_Bok1Tabell6" localSheetId="0" hidden="1">Tabell6</definedName>
    <definedName name="_xlcn.WorksheetConnection_Bok1Tabell6" hidden="1">Tabell6</definedName>
    <definedName name="_YE2">'[2]Set-up'!$C$30</definedName>
    <definedName name="_YE3">'[2]Set-up'!$D$30</definedName>
    <definedName name="a" localSheetId="1" hidden="1">{#N/A,#N/A,FALSE,"Mittelherkunft";#N/A,#N/A,FALSE,"Mittelverwendung"}</definedName>
    <definedName name="a" hidden="1">{#N/A,#N/A,FALSE,"Mittelherkunft";#N/A,#N/A,FALSE,"Mittelverwendung"}</definedName>
    <definedName name="A1_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färsområde">[3]!Tabell1[#Data]</definedName>
    <definedName name="AK_fg_år" localSheetId="1">#REF!</definedName>
    <definedName name="AK_fg_år">#REF!</definedName>
    <definedName name="AK_iår" localSheetId="1">#REF!</definedName>
    <definedName name="AK_iår">#REF!</definedName>
    <definedName name="Anfangsbestand_kaprücklage">[4]Balance!$N$32</definedName>
    <definedName name="Ant_Akt">[5]Summary!$F$15</definedName>
    <definedName name="AS2DocOpenMode" hidden="1">"AS2DocumentEdit"</definedName>
    <definedName name="AS2HasNoAutoHeaderFooter" hidden="1">" "</definedName>
    <definedName name="återgå">[6]MAKROÅR!$B$105</definedName>
    <definedName name="ATG_RESULTATUPPFÖLJNING" localSheetId="1">#REF!</definedName>
    <definedName name="ATG_RESULTATUPPFÖLJNING">#REF!</definedName>
    <definedName name="Avdelningar">[7]Styrflik!$L$5:$L$42</definedName>
    <definedName name="B" localSheetId="1" hidden="1">{#N/A,#N/A,FALSE,"Layout Aktiva";#N/A,#N/A,FALSE,"Layout Passiva"}</definedName>
    <definedName name="B" hidden="1">{#N/A,#N/A,FALSE,"Layout Aktiva";#N/A,#N/A,FALSE,"Layout Passiva"}</definedName>
    <definedName name="Balansd_fg_år">[8]Förvaltningsberättelse!$D$9</definedName>
    <definedName name="Balansd_i_år">[8]Förvaltningsberättelse!$D$8</definedName>
    <definedName name="bbb">#REF!</definedName>
    <definedName name="benamning">[9]Inställningar!$B$11</definedName>
    <definedName name="benämning">[5]Summary!$D$13</definedName>
    <definedName name="benämning2">[10]Summary!$D$13</definedName>
    <definedName name="benämning3">[10]Summary!$D$13</definedName>
    <definedName name="Betaenddate">[11]Indata!$C$6</definedName>
    <definedName name="Betastartdate">[11]Indata!$C$7</definedName>
    <definedName name="BILAN" localSheetId="1">#REF!</definedName>
    <definedName name="BILAN">#REF!</definedName>
    <definedName name="BLPR10020040303143550017" hidden="1">[12]Comp!#REF!</definedName>
    <definedName name="BLPR10020040303143550017_1_1" hidden="1">[12]Comp!#REF!</definedName>
    <definedName name="BLPR10120040303143550017" hidden="1">[12]Comp!#REF!</definedName>
    <definedName name="BLPR10120040303143550017_1_1" hidden="1">[12]Comp!#REF!</definedName>
    <definedName name="BLPR1020040303143540803" hidden="1">[12]Comp!#REF!</definedName>
    <definedName name="BLPR1020040303143540803_1_3" hidden="1">[12]Comp!#REF!</definedName>
    <definedName name="BLPR1020040303143540803_2_3" hidden="1">[12]Comp!#REF!</definedName>
    <definedName name="BLPR1020040303143540803_3_3" hidden="1">[12]Comp!#REF!</definedName>
    <definedName name="BLPR10220040303143550017" hidden="1">[12]Comp!#REF!</definedName>
    <definedName name="BLPR10220040303143550017_1_1" hidden="1">[12]Comp!#REF!</definedName>
    <definedName name="BLPR10320040303143550017" hidden="1">[12]Comp!#REF!</definedName>
    <definedName name="BLPR10320040303143550017_1_1" hidden="1">[12]Comp!#REF!</definedName>
    <definedName name="BLPR10420040303143550027" hidden="1">[12]Comp!#REF!</definedName>
    <definedName name="BLPR10420040303143550027_1_1" hidden="1">[12]Comp!#REF!</definedName>
    <definedName name="BLPR10520040303143550027" hidden="1">[12]Comp!#REF!</definedName>
    <definedName name="BLPR10520040303143550027_1_1" hidden="1">[12]Comp!#REF!</definedName>
    <definedName name="BLPR10620040303143550027" hidden="1">[12]Comp!#REF!</definedName>
    <definedName name="BLPR10620040303143550027_1_1" hidden="1">[12]Comp!#REF!</definedName>
    <definedName name="BLPR10720040303143550027" hidden="1">[12]Comp!#REF!</definedName>
    <definedName name="BLPR10720040303143550027_1_1" hidden="1">[12]Comp!#REF!</definedName>
    <definedName name="BLPR10820040303143550027" hidden="1">[12]Comp!#REF!</definedName>
    <definedName name="BLPR10820040303143550027_1_1" hidden="1">[12]Comp!#REF!</definedName>
    <definedName name="BLPR10920040303143550027" hidden="1">[12]Comp!#REF!</definedName>
    <definedName name="BLPR10920040303143550027_1_1" hidden="1">[12]Comp!#REF!</definedName>
    <definedName name="BLPR11020040303143550027" hidden="1">[12]Comp!#REF!</definedName>
    <definedName name="BLPR11020040303143550027_1_1" hidden="1">[12]Comp!#REF!</definedName>
    <definedName name="BLPR11120040303143550037" hidden="1">[12]Comp!#REF!</definedName>
    <definedName name="BLPR11120040303143550037_1_1" hidden="1">[12]Comp!#REF!</definedName>
    <definedName name="BLPR1120040303143540803" hidden="1">[12]Comp!#REF!</definedName>
    <definedName name="BLPR1120040303143540803_1_3" hidden="1">[12]Comp!#REF!</definedName>
    <definedName name="BLPR1120040303143540803_2_3" hidden="1">[12]Comp!#REF!</definedName>
    <definedName name="BLPR1120040303143540803_3_3" hidden="1">[12]Comp!#REF!</definedName>
    <definedName name="BLPR11220040303143550037" hidden="1">[12]Comp!#REF!</definedName>
    <definedName name="BLPR11220040303143550037_1_1" hidden="1">[12]Comp!#REF!</definedName>
    <definedName name="BLPR11320040303143550037" hidden="1">[12]Comp!#REF!</definedName>
    <definedName name="BLPR11320040303143550037_1_1" hidden="1">[12]Comp!#REF!</definedName>
    <definedName name="BLPR11420040303143550037" hidden="1">[12]Comp!#REF!</definedName>
    <definedName name="BLPR11420040303143550037_1_1" hidden="1">[12]Comp!#REF!</definedName>
    <definedName name="BLPR11520040303143550037" hidden="1">[12]Comp!#REF!</definedName>
    <definedName name="BLPR11520040303143550037_1_1" hidden="1">[12]Comp!#REF!</definedName>
    <definedName name="BLPR11620040303143550037" hidden="1">[12]Comp!#REF!</definedName>
    <definedName name="BLPR11620040303143550037_1_1" hidden="1">[12]Comp!#REF!</definedName>
    <definedName name="BLPR11720040303143550047" hidden="1">[12]Comp!#REF!</definedName>
    <definedName name="BLPR11720040303143550047_1_1" hidden="1">[12]Comp!#REF!</definedName>
    <definedName name="BLPR11820040303143550047" hidden="1">[12]Comp!#REF!</definedName>
    <definedName name="BLPR11820040303143550047_1_1" hidden="1">[12]Comp!#REF!</definedName>
    <definedName name="BLPR11920040303143550047" hidden="1">[12]Comp!#REF!</definedName>
    <definedName name="BLPR11920040303143550047_1_1" hidden="1">[12]Comp!#REF!</definedName>
    <definedName name="BLPR120040303143540763" hidden="1">[12]Comp!#REF!</definedName>
    <definedName name="BLPR120040303143540763_1_3" hidden="1">[12]Comp!#REF!</definedName>
    <definedName name="BLPR120040303143540763_2_3" hidden="1">[12]Comp!#REF!</definedName>
    <definedName name="BLPR120040303143540763_3_3" hidden="1">[12]Comp!#REF!</definedName>
    <definedName name="BLPR12020040303143550047" hidden="1">[12]Comp!#REF!</definedName>
    <definedName name="BLPR12020040303143550047_1_1" hidden="1">[12]Comp!#REF!</definedName>
    <definedName name="BLPR12120040303143550047" hidden="1">[12]Comp!#REF!</definedName>
    <definedName name="BLPR12120040303143550047_1_1" hidden="1">[12]Comp!#REF!</definedName>
    <definedName name="BLPR1220040303143540803" hidden="1">[12]Comp!#REF!</definedName>
    <definedName name="BLPR1220040303143540803_1_3" hidden="1">[12]Comp!#REF!</definedName>
    <definedName name="BLPR1220040303143540803_2_3" hidden="1">[12]Comp!#REF!</definedName>
    <definedName name="BLPR1220040303143540803_3_3" hidden="1">[12]Comp!#REF!</definedName>
    <definedName name="BLPR12220040303143550047" hidden="1">[12]Comp!#REF!</definedName>
    <definedName name="BLPR12220040303143550047_1_1" hidden="1">[12]Comp!#REF!</definedName>
    <definedName name="BLPR12320040303143550047" hidden="1">[12]Comp!#REF!</definedName>
    <definedName name="BLPR12320040303143550047_1_1" hidden="1">[12]Comp!#REF!</definedName>
    <definedName name="BLPR12420040303143550057" hidden="1">[12]Comp!#REF!</definedName>
    <definedName name="BLPR12420040303143550057_1_1" hidden="1">[12]Comp!#REF!</definedName>
    <definedName name="BLPR12520040303143550057" hidden="1">[12]Comp!#REF!</definedName>
    <definedName name="BLPR12520040303143550057_1_1" hidden="1">[12]Comp!#REF!</definedName>
    <definedName name="BLPR12620040303143550057" hidden="1">[12]Comp!#REF!</definedName>
    <definedName name="BLPR12620040303143550057_1_1" hidden="1">[12]Comp!#REF!</definedName>
    <definedName name="BLPR12720040303143550057" hidden="1">[12]Comp!#REF!</definedName>
    <definedName name="BLPR12720040303143550057_1_1" hidden="1">[12]Comp!#REF!</definedName>
    <definedName name="BLPR12820040303143550057" hidden="1">[12]Comp!#REF!</definedName>
    <definedName name="BLPR12820040303143550057_1_1" hidden="1">[12]Comp!#REF!</definedName>
    <definedName name="BLPR12920040303143550057" hidden="1">[12]Comp!#REF!</definedName>
    <definedName name="BLPR12920040303143550057_1_1" hidden="1">[12]Comp!#REF!</definedName>
    <definedName name="BLPR13020040303143550067" hidden="1">[12]Comp!#REF!</definedName>
    <definedName name="BLPR13020040303143550067_1_1" hidden="1">[12]Comp!#REF!</definedName>
    <definedName name="BLPR13120040303143550067" hidden="1">[12]Comp!#REF!</definedName>
    <definedName name="BLPR13120040303143550067_1_1" hidden="1">[12]Comp!#REF!</definedName>
    <definedName name="BLPR1320040303143540813" hidden="1">[12]Comp!#REF!</definedName>
    <definedName name="BLPR1320040303143540813_1_3" hidden="1">[12]Comp!#REF!</definedName>
    <definedName name="BLPR1320040303143540813_2_3" hidden="1">[12]Comp!#REF!</definedName>
    <definedName name="BLPR1320040303143540813_3_3" hidden="1">[12]Comp!#REF!</definedName>
    <definedName name="BLPR13220040303143550067" hidden="1">[12]Comp!#REF!</definedName>
    <definedName name="BLPR13220040303143550067_1_1" hidden="1">[12]Comp!#REF!</definedName>
    <definedName name="BLPR13320040303143550067" hidden="1">[12]Comp!#REF!</definedName>
    <definedName name="BLPR13320040303143550067_1_1" hidden="1">[12]Comp!#REF!</definedName>
    <definedName name="BLPR13420040303143550067" hidden="1">[12]Comp!#REF!</definedName>
    <definedName name="BLPR13420040303143550067_1_1" hidden="1">[12]Comp!#REF!</definedName>
    <definedName name="BLPR13520040303143550067" hidden="1">[12]Comp!#REF!</definedName>
    <definedName name="BLPR13520040303143550067_1_1" hidden="1">[12]Comp!#REF!</definedName>
    <definedName name="BLPR13620040303143550077" hidden="1">[12]Comp!#REF!</definedName>
    <definedName name="BLPR13620040303143550077_1_1" hidden="1">[12]Comp!#REF!</definedName>
    <definedName name="BLPR13720040303143550077" hidden="1">[12]Comp!#REF!</definedName>
    <definedName name="BLPR13720040303143550077_1_1" hidden="1">[12]Comp!#REF!</definedName>
    <definedName name="BLPR13820040303143550077" hidden="1">[12]Comp!#REF!</definedName>
    <definedName name="BLPR13820040303143550077_1_1" hidden="1">[12]Comp!#REF!</definedName>
    <definedName name="BLPR13920040303143550077" hidden="1">[12]Comp!#REF!</definedName>
    <definedName name="BLPR13920040303143550077_1_1" hidden="1">[12]Comp!#REF!</definedName>
    <definedName name="BLPR14020040303143550077" hidden="1">[12]Comp!#REF!</definedName>
    <definedName name="BLPR14020040303143550077_1_1" hidden="1">[12]Comp!#REF!</definedName>
    <definedName name="BLPR14120040303143550077" hidden="1">[12]Comp!#REF!</definedName>
    <definedName name="BLPR14120040303143550077_1_1" hidden="1">[12]Comp!#REF!</definedName>
    <definedName name="BLPR1420040303143540813" hidden="1">[12]Comp!#REF!</definedName>
    <definedName name="BLPR1420040303143540813_1_3" hidden="1">[12]Comp!#REF!</definedName>
    <definedName name="BLPR1420040303143540813_2_3" hidden="1">[12]Comp!#REF!</definedName>
    <definedName name="BLPR1420040303143540813_3_3" hidden="1">[12]Comp!#REF!</definedName>
    <definedName name="BLPR14220040303143550077" hidden="1">[12]Comp!#REF!</definedName>
    <definedName name="BLPR14220040303143550077_1_1" hidden="1">[12]Comp!#REF!</definedName>
    <definedName name="BLPR14320040303143550077" hidden="1">[12]Comp!#REF!</definedName>
    <definedName name="BLPR14320040303143550077_1_1" hidden="1">[12]Comp!#REF!</definedName>
    <definedName name="BLPR14420040303143550077" hidden="1">[12]Comp!#REF!</definedName>
    <definedName name="BLPR14420040303143550077_1_1" hidden="1">[12]Comp!#REF!</definedName>
    <definedName name="BLPR14520040303143550077" hidden="1">[12]Comp!#REF!</definedName>
    <definedName name="BLPR14520040303143550077_1_1" hidden="1">[12]Comp!#REF!</definedName>
    <definedName name="BLPR14620040303143550077" hidden="1">[12]Comp!#REF!</definedName>
    <definedName name="BLPR14620040303143550077_1_1" hidden="1">[12]Comp!#REF!</definedName>
    <definedName name="BLPR14720040303143550077" hidden="1">[12]Comp!#REF!</definedName>
    <definedName name="BLPR14720040303143550077_1_1" hidden="1">[12]Comp!#REF!</definedName>
    <definedName name="BLPR14820040303143550077" hidden="1">[12]Comp!#REF!</definedName>
    <definedName name="BLPR14820040303143550077_1_1" hidden="1">[12]Comp!#REF!</definedName>
    <definedName name="BLPR14920040303143550077" hidden="1">[12]Comp!#REF!</definedName>
    <definedName name="BLPR14920040303143550077_1_1" hidden="1">[12]Comp!#REF!</definedName>
    <definedName name="BLPR15020040303143550087" hidden="1">[12]Comp!#REF!</definedName>
    <definedName name="BLPR15020040303143550087_1_1" hidden="1">[12]Comp!#REF!</definedName>
    <definedName name="BLPR15120040303143550087" hidden="1">[12]Comp!#REF!</definedName>
    <definedName name="BLPR15120040303143550087_1_1" hidden="1">[12]Comp!#REF!</definedName>
    <definedName name="BLPR1520040303143540813" hidden="1">[12]Comp!#REF!</definedName>
    <definedName name="BLPR1520040303143540813_1_3" hidden="1">[12]Comp!#REF!</definedName>
    <definedName name="BLPR1520040303143540813_2_3" hidden="1">[12]Comp!#REF!</definedName>
    <definedName name="BLPR1520040303143540813_3_3" hidden="1">[12]Comp!#REF!</definedName>
    <definedName name="BLPR15220040303143550087" hidden="1">[12]Comp!#REF!</definedName>
    <definedName name="BLPR15220040303143550087_1_1" hidden="1">[12]Comp!#REF!</definedName>
    <definedName name="BLPR15320040303143550087" hidden="1">[12]Comp!#REF!</definedName>
    <definedName name="BLPR15320040303143550087_1_1" hidden="1">[12]Comp!#REF!</definedName>
    <definedName name="BLPR15420040303143550087" hidden="1">[12]Comp!#REF!</definedName>
    <definedName name="BLPR15420040303143550087_1_1" hidden="1">[12]Comp!#REF!</definedName>
    <definedName name="BLPR15520040303143550207" hidden="1">[12]Comp!#REF!</definedName>
    <definedName name="BLPR15520040303143550207_1_2" hidden="1">[12]Comp!#REF!</definedName>
    <definedName name="BLPR15520040303143550207_2_2" hidden="1">[12]Comp!#REF!</definedName>
    <definedName name="BLPR15620040303143550227" hidden="1">[12]Comp!#REF!</definedName>
    <definedName name="BLPR15620040303143550227_1_2" hidden="1">[12]Comp!#REF!</definedName>
    <definedName name="BLPR15620040303143550227_2_2" hidden="1">[12]Comp!#REF!</definedName>
    <definedName name="BLPR15720040303143550237" hidden="1">[12]Comp!#REF!</definedName>
    <definedName name="BLPR15720040303143550237_1_2" hidden="1">[12]Comp!#REF!</definedName>
    <definedName name="BLPR15720040303143550237_2_2" hidden="1">[12]Comp!#REF!</definedName>
    <definedName name="BLPR15820040303143550257" hidden="1">[12]Comp!#REF!</definedName>
    <definedName name="BLPR15820040303143550257_1_2" hidden="1">[12]Comp!#REF!</definedName>
    <definedName name="BLPR15820040303143550257_2_2" hidden="1">[12]Comp!#REF!</definedName>
    <definedName name="BLPR15920040303143550267" hidden="1">[12]Comp!#REF!</definedName>
    <definedName name="BLPR15920040303143550267_1_2" hidden="1">[12]Comp!#REF!</definedName>
    <definedName name="BLPR15920040303143550267_2_2" hidden="1">[12]Comp!#REF!</definedName>
    <definedName name="BLPR16020040303143550287" hidden="1">[12]Comp!#REF!</definedName>
    <definedName name="BLPR16020040303143550287_1_2" hidden="1">[12]Comp!#REF!</definedName>
    <definedName name="BLPR16020040303143550287_2_2" hidden="1">[12]Comp!#REF!</definedName>
    <definedName name="BLPR16120040303143550297" hidden="1">[12]Comp!#REF!</definedName>
    <definedName name="BLPR16120040303143550297_1_2" hidden="1">[12]Comp!#REF!</definedName>
    <definedName name="BLPR16120040303143550297_2_2" hidden="1">[12]Comp!#REF!</definedName>
    <definedName name="BLPR1620040303143540813" hidden="1">[12]Comp!#REF!</definedName>
    <definedName name="BLPR1620040303143540813_1_3" hidden="1">[12]Comp!#REF!</definedName>
    <definedName name="BLPR1620040303143540813_2_3" hidden="1">[12]Comp!#REF!</definedName>
    <definedName name="BLPR1620040303143540813_3_3" hidden="1">[12]Comp!#REF!</definedName>
    <definedName name="BLPR16220040303143550317" hidden="1">[12]Comp!#REF!</definedName>
    <definedName name="BLPR16220040303143550317_1_2" hidden="1">[12]Comp!#REF!</definedName>
    <definedName name="BLPR16220040303143550317_2_2" hidden="1">[12]Comp!#REF!</definedName>
    <definedName name="BLPR16320040303143550327" hidden="1">[12]Comp!#REF!</definedName>
    <definedName name="BLPR16320040303143550327_1_2" hidden="1">[12]Comp!#REF!</definedName>
    <definedName name="BLPR16320040303143550327_2_2" hidden="1">[12]Comp!#REF!</definedName>
    <definedName name="BLPR16420040303143550347" hidden="1">[12]Comp!#REF!</definedName>
    <definedName name="BLPR16420040303143550347_1_2" hidden="1">[12]Comp!#REF!</definedName>
    <definedName name="BLPR16420040303143550347_2_2" hidden="1">[12]Comp!#REF!</definedName>
    <definedName name="BLPR16520040303143550357" hidden="1">[12]Comp!#REF!</definedName>
    <definedName name="BLPR16520040303143550357_1_2" hidden="1">[12]Comp!#REF!</definedName>
    <definedName name="BLPR16520040303143550357_2_2" hidden="1">[12]Comp!#REF!</definedName>
    <definedName name="BLPR16620040303143550377" hidden="1">[12]Comp!#REF!</definedName>
    <definedName name="BLPR16620040303143550377_1_2" hidden="1">[12]Comp!#REF!</definedName>
    <definedName name="BLPR16620040303143550377_2_2" hidden="1">[12]Comp!#REF!</definedName>
    <definedName name="BLPR16720040303143550397" hidden="1">[12]Comp!#REF!</definedName>
    <definedName name="BLPR16720040303143550397_1_2" hidden="1">[12]Comp!#REF!</definedName>
    <definedName name="BLPR16720040303143550397_2_2" hidden="1">[12]Comp!#REF!</definedName>
    <definedName name="BLPR16820040303143550407" hidden="1">[12]Comp!#REF!</definedName>
    <definedName name="BLPR16820040303143550407_1_2" hidden="1">[12]Comp!#REF!</definedName>
    <definedName name="BLPR16820040303143550407_2_2" hidden="1">[12]Comp!#REF!</definedName>
    <definedName name="BLPR16920040303143550427" hidden="1">[12]Comp!#REF!</definedName>
    <definedName name="BLPR16920040303143550427_1_2" hidden="1">[12]Comp!#REF!</definedName>
    <definedName name="BLPR16920040303143550427_2_2" hidden="1">[12]Comp!#REF!</definedName>
    <definedName name="BLPR17020040303143550437" hidden="1">[12]Comp!#REF!</definedName>
    <definedName name="BLPR17020040303143550437_1_2" hidden="1">[12]Comp!#REF!</definedName>
    <definedName name="BLPR17020040303143550437_2_2" hidden="1">[12]Comp!#REF!</definedName>
    <definedName name="BLPR17120040303143550457" hidden="1">[12]Comp!#REF!</definedName>
    <definedName name="BLPR17120040303143550457_1_2" hidden="1">[12]Comp!#REF!</definedName>
    <definedName name="BLPR17120040303143550457_2_2" hidden="1">[12]Comp!#REF!</definedName>
    <definedName name="BLPR1720040303143540823" hidden="1">[12]Comp!#REF!</definedName>
    <definedName name="BLPR1720040303143540823_1_3" hidden="1">[12]Comp!#REF!</definedName>
    <definedName name="BLPR1720040303143540823_2_3" hidden="1">[12]Comp!#REF!</definedName>
    <definedName name="BLPR1720040303143540823_3_3" hidden="1">[12]Comp!#REF!</definedName>
    <definedName name="BLPR17220040303143550477" hidden="1">[12]Comp!#REF!</definedName>
    <definedName name="BLPR17220040303143550477_1_2" hidden="1">[12]Comp!#REF!</definedName>
    <definedName name="BLPR17220040303143550477_2_2" hidden="1">[12]Comp!#REF!</definedName>
    <definedName name="BLPR17320040303143550487" hidden="1">[12]Comp!#REF!</definedName>
    <definedName name="BLPR17320040303143550487_1_2" hidden="1">[12]Comp!#REF!</definedName>
    <definedName name="BLPR17320040303143550487_2_2" hidden="1">[12]Comp!#REF!</definedName>
    <definedName name="BLPR17420040303143550507" hidden="1">[12]Comp!#REF!</definedName>
    <definedName name="BLPR17420040303143550507_1_2" hidden="1">[12]Comp!#REF!</definedName>
    <definedName name="BLPR17420040303143550507_2_2" hidden="1">[12]Comp!#REF!</definedName>
    <definedName name="BLPR17520040303143550527" hidden="1">[12]Comp!#REF!</definedName>
    <definedName name="BLPR17520040303143550527_1_2" hidden="1">[12]Comp!#REF!</definedName>
    <definedName name="BLPR17520040303143550527_2_2" hidden="1">[12]Comp!#REF!</definedName>
    <definedName name="BLPR17620040303143550547" hidden="1">[12]Comp!#REF!</definedName>
    <definedName name="BLPR17620040303143550547_1_2" hidden="1">[12]Comp!#REF!</definedName>
    <definedName name="BLPR17620040303143550547_2_2" hidden="1">[12]Comp!#REF!</definedName>
    <definedName name="BLPR17720040303143550557" hidden="1">[12]Comp!#REF!</definedName>
    <definedName name="BLPR17720040303143550557_1_2" hidden="1">[12]Comp!#REF!</definedName>
    <definedName name="BLPR17720040303143550557_2_2" hidden="1">[12]Comp!#REF!</definedName>
    <definedName name="BLPR17820040303143550577" hidden="1">[12]Comp!#REF!</definedName>
    <definedName name="BLPR17820040303143550577_1_2" hidden="1">[12]Comp!#REF!</definedName>
    <definedName name="BLPR17820040303143550577_2_2" hidden="1">[12]Comp!#REF!</definedName>
    <definedName name="BLPR17920040303143550597" hidden="1">[12]Comp!#REF!</definedName>
    <definedName name="BLPR17920040303143550597_1_2" hidden="1">[12]Comp!#REF!</definedName>
    <definedName name="BLPR17920040303143550597_2_2" hidden="1">[12]Comp!#REF!</definedName>
    <definedName name="BLPR18020040303143550617" hidden="1">[12]Comp!#REF!</definedName>
    <definedName name="BLPR18020040303143550617_1_2" hidden="1">[12]Comp!#REF!</definedName>
    <definedName name="BLPR18020040303143550617_2_2" hidden="1">[12]Comp!#REF!</definedName>
    <definedName name="BLPR18120040303143550637" hidden="1">[12]Comp!#REF!</definedName>
    <definedName name="BLPR18120040303143550637_1_2" hidden="1">[12]Comp!#REF!</definedName>
    <definedName name="BLPR18120040303143550637_2_2" hidden="1">[12]Comp!#REF!</definedName>
    <definedName name="BLPR1820040303143540823" hidden="1">[12]Comp!#REF!</definedName>
    <definedName name="BLPR1820040303143540823_1_3" hidden="1">[12]Comp!#REF!</definedName>
    <definedName name="BLPR1820040303143540823_2_3" hidden="1">[12]Comp!#REF!</definedName>
    <definedName name="BLPR1820040303143540823_3_3" hidden="1">[12]Comp!#REF!</definedName>
    <definedName name="BLPR18220040303143550657" hidden="1">[12]Comp!#REF!</definedName>
    <definedName name="BLPR18220040303143550657_1_2" hidden="1">[12]Comp!#REF!</definedName>
    <definedName name="BLPR18220040303143550657_2_2" hidden="1">[12]Comp!#REF!</definedName>
    <definedName name="BLPR18320040303143550678" hidden="1">[12]Comp!#REF!</definedName>
    <definedName name="BLPR18320040303143550678_1_2" hidden="1">[12]Comp!#REF!</definedName>
    <definedName name="BLPR18320040303143550678_2_2" hidden="1">[12]Comp!#REF!</definedName>
    <definedName name="BLPR18420040303143550698" hidden="1">[12]Comp!#REF!</definedName>
    <definedName name="BLPR18420040303143550698_1_2" hidden="1">[12]Comp!#REF!</definedName>
    <definedName name="BLPR18420040303143550698_2_2" hidden="1">[12]Comp!#REF!</definedName>
    <definedName name="BLPR18520040303143550718" hidden="1">[12]Comp!#REF!</definedName>
    <definedName name="BLPR18520040303143550718_1_2" hidden="1">[12]Comp!#REF!</definedName>
    <definedName name="BLPR18520040303143550718_2_2" hidden="1">[12]Comp!#REF!</definedName>
    <definedName name="BLPR18620040303143550738" hidden="1">[12]Comp!#REF!</definedName>
    <definedName name="BLPR18620040303143550738_1_2" hidden="1">[12]Comp!#REF!</definedName>
    <definedName name="BLPR18620040303143550738_2_2" hidden="1">[12]Comp!#REF!</definedName>
    <definedName name="BLPR18720040303143550758" hidden="1">[12]Comp!#REF!</definedName>
    <definedName name="BLPR18720040303143550758_1_2" hidden="1">[12]Comp!#REF!</definedName>
    <definedName name="BLPR18720040303143550758_2_2" hidden="1">[12]Comp!#REF!</definedName>
    <definedName name="BLPR18820040303143550778" hidden="1">[12]Comp!#REF!</definedName>
    <definedName name="BLPR18820040303143550778_1_2" hidden="1">[12]Comp!#REF!</definedName>
    <definedName name="BLPR18820040303143550778_2_2" hidden="1">[12]Comp!#REF!</definedName>
    <definedName name="BLPR18920040303143550798" hidden="1">[12]Comp!#REF!</definedName>
    <definedName name="BLPR18920040303143550798_1_2" hidden="1">[12]Comp!#REF!</definedName>
    <definedName name="BLPR18920040303143550798_2_2" hidden="1">[12]Comp!#REF!</definedName>
    <definedName name="BLPR19020040303143550818" hidden="1">[12]Comp!#REF!</definedName>
    <definedName name="BLPR19020040303143550818_1_2" hidden="1">[12]Comp!#REF!</definedName>
    <definedName name="BLPR19020040303143550818_2_2" hidden="1">[12]Comp!#REF!</definedName>
    <definedName name="BLPR19120040303143550838" hidden="1">[12]Comp!#REF!</definedName>
    <definedName name="BLPR19120040303143550838_1_2" hidden="1">[12]Comp!#REF!</definedName>
    <definedName name="BLPR19120040303143550838_2_2" hidden="1">[12]Comp!#REF!</definedName>
    <definedName name="BLPR1920040303143540823" hidden="1">[12]Comp!#REF!</definedName>
    <definedName name="BLPR1920040303143540823_1_3" hidden="1">[12]Comp!#REF!</definedName>
    <definedName name="BLPR1920040303143540823_2_3" hidden="1">[12]Comp!#REF!</definedName>
    <definedName name="BLPR1920040303143540823_3_3" hidden="1">[12]Comp!#REF!</definedName>
    <definedName name="BLPR19220040303143550858" hidden="1">[12]Comp!#REF!</definedName>
    <definedName name="BLPR19220040303143550858_1_2" hidden="1">[12]Comp!#REF!</definedName>
    <definedName name="BLPR19220040303143550858_2_2" hidden="1">[12]Comp!#REF!</definedName>
    <definedName name="BLPR19320040303143550878" hidden="1">[12]Comp!#REF!</definedName>
    <definedName name="BLPR19320040303143550878_1_2" hidden="1">[12]Comp!#REF!</definedName>
    <definedName name="BLPR19320040303143550878_2_2" hidden="1">[12]Comp!#REF!</definedName>
    <definedName name="BLPR19420040303143550898" hidden="1">[12]Comp!#REF!</definedName>
    <definedName name="BLPR19420040303143550898_1_2" hidden="1">[12]Comp!#REF!</definedName>
    <definedName name="BLPR19420040303143550898_2_2" hidden="1">[12]Comp!#REF!</definedName>
    <definedName name="BLPR19520040303143550928" hidden="1">[12]Comp!#REF!</definedName>
    <definedName name="BLPR19520040303143550928_1_2" hidden="1">[12]Comp!#REF!</definedName>
    <definedName name="BLPR19520040303143550928_2_2" hidden="1">[12]Comp!#REF!</definedName>
    <definedName name="BLPR19620040303143550948" hidden="1">[12]Comp!#REF!</definedName>
    <definedName name="BLPR19620040303143550948_1_2" hidden="1">[12]Comp!#REF!</definedName>
    <definedName name="BLPR19620040303143550948_2_2" hidden="1">[12]Comp!#REF!</definedName>
    <definedName name="BLPR19720040303143550968" hidden="1">[12]Comp!#REF!</definedName>
    <definedName name="BLPR19720040303143550968_1_2" hidden="1">[12]Comp!#REF!</definedName>
    <definedName name="BLPR19720040303143550968_2_2" hidden="1">[12]Comp!#REF!</definedName>
    <definedName name="BLPR19820040303143550988" hidden="1">[12]Comp!#REF!</definedName>
    <definedName name="BLPR19820040303143550988_1_2" hidden="1">[12]Comp!#REF!</definedName>
    <definedName name="BLPR19820040303143550988_2_2" hidden="1">[12]Comp!#REF!</definedName>
    <definedName name="BLPR19920040303143551999" hidden="1">[12]Comp!#REF!</definedName>
    <definedName name="BLPR19920040303143551999_1_1" hidden="1">[12]Comp!#REF!</definedName>
    <definedName name="BLPR20020040303143551999" hidden="1">[12]Comp!#REF!</definedName>
    <definedName name="BLPR20020040303143551999_1_1" hidden="1">[12]Comp!#REF!</definedName>
    <definedName name="BLPR20120040303143551999" hidden="1">[12]Comp!#REF!</definedName>
    <definedName name="BLPR20120040303143551999_1_1" hidden="1">[12]Comp!#REF!</definedName>
    <definedName name="BLPR2020040303143540823" hidden="1">[12]Comp!#REF!</definedName>
    <definedName name="BLPR2020040303143540823_1_3" hidden="1">[12]Comp!#REF!</definedName>
    <definedName name="BLPR2020040303143540823_2_3" hidden="1">[12]Comp!#REF!</definedName>
    <definedName name="BLPR2020040303143540823_3_3" hidden="1">[12]Comp!#REF!</definedName>
    <definedName name="BLPR20220040303143551999" hidden="1">[12]Comp!#REF!</definedName>
    <definedName name="BLPR20220040303143551999_1_1" hidden="1">[12]Comp!#REF!</definedName>
    <definedName name="BLPR20320040303143552009" hidden="1">[12]Comp!#REF!</definedName>
    <definedName name="BLPR20320040303143552009_1_1" hidden="1">[12]Comp!#REF!</definedName>
    <definedName name="BLPR20420040303143552009" hidden="1">[12]Comp!#REF!</definedName>
    <definedName name="BLPR20420040303143552009_1_1" hidden="1">[12]Comp!#REF!</definedName>
    <definedName name="BLPR20520040303143552009" hidden="1">[12]Comp!#REF!</definedName>
    <definedName name="BLPR20520040303143552009_1_1" hidden="1">[12]Comp!#REF!</definedName>
    <definedName name="BLPR20620040303143552009" hidden="1">[12]Comp!#REF!</definedName>
    <definedName name="BLPR20620040303143552009_1_1" hidden="1">[12]Comp!#REF!</definedName>
    <definedName name="BLPR20720040303143552009" hidden="1">[12]Comp!#REF!</definedName>
    <definedName name="BLPR20720040303143552009_1_1" hidden="1">[12]Comp!#REF!</definedName>
    <definedName name="BLPR20820040303143552009" hidden="1">[12]Comp!#REF!</definedName>
    <definedName name="BLPR20820040303143552009_1_1" hidden="1">[12]Comp!#REF!</definedName>
    <definedName name="BLPR20920040303143552009" hidden="1">[12]Comp!#REF!</definedName>
    <definedName name="BLPR20920040303143552009_1_1" hidden="1">[12]Comp!#REF!</definedName>
    <definedName name="BLPR21020040303143552009" hidden="1">[12]Comp!#REF!</definedName>
    <definedName name="BLPR21020040303143552009_1_1" hidden="1">[12]Comp!#REF!</definedName>
    <definedName name="BLPR21120040303143552009" hidden="1">[12]Comp!#REF!</definedName>
    <definedName name="BLPR21120040303143552009_1_1" hidden="1">[12]Comp!#REF!</definedName>
    <definedName name="BLPR2120040303143540823" hidden="1">[12]Comp!#REF!</definedName>
    <definedName name="BLPR2120040303143540823_1_3" hidden="1">[12]Comp!#REF!</definedName>
    <definedName name="BLPR2120040303143540823_2_3" hidden="1">[12]Comp!#REF!</definedName>
    <definedName name="BLPR2120040303143540823_3_3" hidden="1">[12]Comp!#REF!</definedName>
    <definedName name="BLPR21220040303143552009" hidden="1">[12]Comp!#REF!</definedName>
    <definedName name="BLPR21220040303143552009_1_1" hidden="1">[12]Comp!#REF!</definedName>
    <definedName name="BLPR21320040303143552009" hidden="1">[12]Comp!#REF!</definedName>
    <definedName name="BLPR21320040303143552009_1_1" hidden="1">[12]Comp!#REF!</definedName>
    <definedName name="BLPR21420040303143552019" hidden="1">[12]Comp!#REF!</definedName>
    <definedName name="BLPR21420040303143552019_1_1" hidden="1">[12]Comp!#REF!</definedName>
    <definedName name="BLPR21520040303143552080" hidden="1">[12]Comp!#REF!</definedName>
    <definedName name="BLPR21520040303143552080_1_2" hidden="1">[12]Comp!#REF!</definedName>
    <definedName name="BLPR21520040303143552080_2_2" hidden="1">[12]Comp!#REF!</definedName>
    <definedName name="BLPR21620040303143552110" hidden="1">[12]Comp!#REF!</definedName>
    <definedName name="BLPR21620040303143552110_1_2" hidden="1">[12]Comp!#REF!</definedName>
    <definedName name="BLPR21620040303143552110_2_2" hidden="1">[12]Comp!#REF!</definedName>
    <definedName name="BLPR21720040303143552130" hidden="1">[12]Comp!#REF!</definedName>
    <definedName name="BLPR21720040303143552130_1_2" hidden="1">[12]Comp!#REF!</definedName>
    <definedName name="BLPR21720040303143552130_2_2" hidden="1">[12]Comp!#REF!</definedName>
    <definedName name="BLPR21820040303143552160" hidden="1">[12]Comp!#REF!</definedName>
    <definedName name="BLPR21820040303143552160_1_2" hidden="1">[12]Comp!#REF!</definedName>
    <definedName name="BLPR21820040303143552160_2_2" hidden="1">[12]Comp!#REF!</definedName>
    <definedName name="BLPR21920040303143552180" hidden="1">[12]Comp!#REF!</definedName>
    <definedName name="BLPR21920040303143552180_1_2" hidden="1">[12]Comp!#REF!</definedName>
    <definedName name="BLPR21920040303143552180_2_2" hidden="1">[12]Comp!#REF!</definedName>
    <definedName name="BLPR220040303143540773" hidden="1">[12]Comp!#REF!</definedName>
    <definedName name="BLPR220040303143540773_1_3" hidden="1">[12]Comp!#REF!</definedName>
    <definedName name="BLPR220040303143540773_2_3" hidden="1">[12]Comp!#REF!</definedName>
    <definedName name="BLPR220040303143540773_3_3" hidden="1">[12]Comp!#REF!</definedName>
    <definedName name="BLPR22020040303143552210" hidden="1">[12]Comp!#REF!</definedName>
    <definedName name="BLPR22020040303143552210_1_2" hidden="1">[12]Comp!#REF!</definedName>
    <definedName name="BLPR22020040303143552210_2_2" hidden="1">[12]Comp!#REF!</definedName>
    <definedName name="BLPR22120040303143552230" hidden="1">[12]Comp!#REF!</definedName>
    <definedName name="BLPR22120040303143552230_1_2" hidden="1">[12]Comp!#REF!</definedName>
    <definedName name="BLPR22120040303143552230_2_2" hidden="1">[12]Comp!#REF!</definedName>
    <definedName name="BLPR2220040303143540833" hidden="1">[12]Comp!#REF!</definedName>
    <definedName name="BLPR2220040303143540833_1_3" hidden="1">[12]Comp!#REF!</definedName>
    <definedName name="BLPR2220040303143540833_2_3" hidden="1">[12]Comp!#REF!</definedName>
    <definedName name="BLPR2220040303143540833_3_3" hidden="1">[12]Comp!#REF!</definedName>
    <definedName name="BLPR22220040303143552260" hidden="1">[12]Comp!#REF!</definedName>
    <definedName name="BLPR22220040303143552260_1_2" hidden="1">[12]Comp!#REF!</definedName>
    <definedName name="BLPR22220040303143552260_2_2" hidden="1">[12]Comp!#REF!</definedName>
    <definedName name="BLPR2320040303143540833" hidden="1">[12]Comp!#REF!</definedName>
    <definedName name="BLPR2320040303143540833_1_3" hidden="1">[12]Comp!#REF!</definedName>
    <definedName name="BLPR2320040303143540833_2_3" hidden="1">[12]Comp!#REF!</definedName>
    <definedName name="BLPR2320040303143540833_3_3" hidden="1">[12]Comp!#REF!</definedName>
    <definedName name="BLPR2420040303143540833" hidden="1">[12]Comp!#REF!</definedName>
    <definedName name="BLPR2420040303143540833_1_3" hidden="1">[12]Comp!#REF!</definedName>
    <definedName name="BLPR2420040303143540833_2_3" hidden="1">[12]Comp!#REF!</definedName>
    <definedName name="BLPR2420040303143540833_3_3" hidden="1">[12]Comp!#REF!</definedName>
    <definedName name="BLPR2520040303143540833" hidden="1">[12]Comp!#REF!</definedName>
    <definedName name="BLPR2520040303143540833_1_3" hidden="1">[12]Comp!#REF!</definedName>
    <definedName name="BLPR2520040303143540833_2_3" hidden="1">[12]Comp!#REF!</definedName>
    <definedName name="BLPR2520040303143540833_3_3" hidden="1">[12]Comp!#REF!</definedName>
    <definedName name="BLPR2620040303143540833" hidden="1">[12]Comp!#REF!</definedName>
    <definedName name="BLPR2620040303143540833_1_3" hidden="1">[12]Comp!#REF!</definedName>
    <definedName name="BLPR2620040303143540833_2_3" hidden="1">[12]Comp!#REF!</definedName>
    <definedName name="BLPR2620040303143540833_3_3" hidden="1">[12]Comp!#REF!</definedName>
    <definedName name="BLPR2720040303143540843" hidden="1">[12]Comp!#REF!</definedName>
    <definedName name="BLPR2720040303143540843_1_3" hidden="1">[12]Comp!#REF!</definedName>
    <definedName name="BLPR2720040303143540843_2_3" hidden="1">[12]Comp!#REF!</definedName>
    <definedName name="BLPR2720040303143540843_3_3" hidden="1">[12]Comp!#REF!</definedName>
    <definedName name="BLPR2820040303143540843" hidden="1">[12]Comp!#REF!</definedName>
    <definedName name="BLPR2820040303143540843_1_3" hidden="1">[12]Comp!#REF!</definedName>
    <definedName name="BLPR2820040303143540843_2_3" hidden="1">[12]Comp!#REF!</definedName>
    <definedName name="BLPR2820040303143540843_3_3" hidden="1">[12]Comp!#REF!</definedName>
    <definedName name="BLPR2920040303143540843" hidden="1">[12]Comp!#REF!</definedName>
    <definedName name="BLPR2920040303143540843_1_3" hidden="1">[12]Comp!#REF!</definedName>
    <definedName name="BLPR2920040303143540843_2_3" hidden="1">[12]Comp!#REF!</definedName>
    <definedName name="BLPR2920040303143540843_3_3" hidden="1">[12]Comp!#REF!</definedName>
    <definedName name="BLPR3020040303143540843" hidden="1">[12]Comp!#REF!</definedName>
    <definedName name="BLPR3020040303143540843_1_3" hidden="1">[12]Comp!#REF!</definedName>
    <definedName name="BLPR3020040303143540843_2_3" hidden="1">[12]Comp!#REF!</definedName>
    <definedName name="BLPR3020040303143540843_3_3" hidden="1">[12]Comp!#REF!</definedName>
    <definedName name="BLPR3120040303143540853" hidden="1">[12]Comp!#REF!</definedName>
    <definedName name="BLPR3120040303143540853_1_3" hidden="1">[12]Comp!#REF!</definedName>
    <definedName name="BLPR3120040303143540853_2_3" hidden="1">[12]Comp!#REF!</definedName>
    <definedName name="BLPR3120040303143540853_3_3" hidden="1">[12]Comp!#REF!</definedName>
    <definedName name="BLPR320040303143540773" hidden="1">[12]Comp!#REF!</definedName>
    <definedName name="BLPR320040303143540773_1_3" hidden="1">[12]Comp!#REF!</definedName>
    <definedName name="BLPR320040303143540773_2_3" hidden="1">[12]Comp!#REF!</definedName>
    <definedName name="BLPR320040303143540773_3_3" hidden="1">[12]Comp!#REF!</definedName>
    <definedName name="BLPR3220040303143540853" hidden="1">[12]Comp!#REF!</definedName>
    <definedName name="BLPR3220040303143540853_1_3" hidden="1">[12]Comp!#REF!</definedName>
    <definedName name="BLPR3220040303143540853_2_3" hidden="1">[12]Comp!#REF!</definedName>
    <definedName name="BLPR3220040303143540853_3_3" hidden="1">[12]Comp!#REF!</definedName>
    <definedName name="BLPR3320040303143540853" hidden="1">[12]Comp!#REF!</definedName>
    <definedName name="BLPR3320040303143540853_1_3" hidden="1">[12]Comp!#REF!</definedName>
    <definedName name="BLPR3320040303143540853_2_3" hidden="1">[12]Comp!#REF!</definedName>
    <definedName name="BLPR3320040303143540853_3_3" hidden="1">[12]Comp!#REF!</definedName>
    <definedName name="BLPR3420040303143540853" hidden="1">[12]Comp!#REF!</definedName>
    <definedName name="BLPR3420040303143540853_1_3" hidden="1">[12]Comp!#REF!</definedName>
    <definedName name="BLPR3420040303143540853_2_3" hidden="1">[12]Comp!#REF!</definedName>
    <definedName name="BLPR3420040303143540853_3_3" hidden="1">[12]Comp!#REF!</definedName>
    <definedName name="BLPR3520040303143540853" hidden="1">[12]Comp!#REF!</definedName>
    <definedName name="BLPR3520040303143540853_1_3" hidden="1">[12]Comp!#REF!</definedName>
    <definedName name="BLPR3520040303143540853_2_3" hidden="1">[12]Comp!#REF!</definedName>
    <definedName name="BLPR3520040303143540853_3_3" hidden="1">[12]Comp!#REF!</definedName>
    <definedName name="BLPR3620040303143540863" hidden="1">[12]Comp!#REF!</definedName>
    <definedName name="BLPR3620040303143540863_1_3" hidden="1">[12]Comp!#REF!</definedName>
    <definedName name="BLPR3620040303143540863_2_3" hidden="1">[12]Comp!#REF!</definedName>
    <definedName name="BLPR3620040303143540863_3_3" hidden="1">[12]Comp!#REF!</definedName>
    <definedName name="BLPR3720040303143540863" hidden="1">[12]Comp!#REF!</definedName>
    <definedName name="BLPR3720040303143540863_1_3" hidden="1">[12]Comp!#REF!</definedName>
    <definedName name="BLPR3720040303143540863_2_3" hidden="1">[12]Comp!#REF!</definedName>
    <definedName name="BLPR3720040303143540863_3_3" hidden="1">[12]Comp!#REF!</definedName>
    <definedName name="BLPR3820040303143540863" hidden="1">[12]Comp!#REF!</definedName>
    <definedName name="BLPR3820040303143540863_1_3" hidden="1">[12]Comp!#REF!</definedName>
    <definedName name="BLPR3820040303143540863_2_3" hidden="1">[12]Comp!#REF!</definedName>
    <definedName name="BLPR3820040303143540863_3_3" hidden="1">[12]Comp!#REF!</definedName>
    <definedName name="BLPR3920040303143540863" hidden="1">[12]Comp!#REF!</definedName>
    <definedName name="BLPR3920040303143540863_1_3" hidden="1">[12]Comp!#REF!</definedName>
    <definedName name="BLPR3920040303143540863_2_3" hidden="1">[12]Comp!#REF!</definedName>
    <definedName name="BLPR3920040303143540863_3_3" hidden="1">[12]Comp!#REF!</definedName>
    <definedName name="BLPR4020040303143540873" hidden="1">[12]Comp!#REF!</definedName>
    <definedName name="BLPR4020040303143540873_1_3" hidden="1">[12]Comp!#REF!</definedName>
    <definedName name="BLPR4020040303143540873_2_3" hidden="1">[12]Comp!#REF!</definedName>
    <definedName name="BLPR4020040303143540873_3_3" hidden="1">[12]Comp!#REF!</definedName>
    <definedName name="BLPR4120040303143540873" hidden="1">[12]Comp!#REF!</definedName>
    <definedName name="BLPR4120040303143540873_1_3" hidden="1">[12]Comp!#REF!</definedName>
    <definedName name="BLPR4120040303143540873_2_3" hidden="1">[12]Comp!#REF!</definedName>
    <definedName name="BLPR4120040303143540873_3_3" hidden="1">[12]Comp!#REF!</definedName>
    <definedName name="BLPR420040303143540783" hidden="1">[12]Comp!#REF!</definedName>
    <definedName name="BLPR420040303143540783_1_3" hidden="1">[12]Comp!#REF!</definedName>
    <definedName name="BLPR420040303143540783_2_3" hidden="1">[12]Comp!#REF!</definedName>
    <definedName name="BLPR420040303143540783_3_3" hidden="1">[12]Comp!#REF!</definedName>
    <definedName name="BLPR4220040303143540873" hidden="1">[12]Comp!#REF!</definedName>
    <definedName name="BLPR4220040303143540873_1_3" hidden="1">[12]Comp!#REF!</definedName>
    <definedName name="BLPR4220040303143540873_2_3" hidden="1">[12]Comp!#REF!</definedName>
    <definedName name="BLPR4220040303143540873_3_3" hidden="1">[12]Comp!#REF!</definedName>
    <definedName name="BLPR4320040303143540873" hidden="1">[12]Comp!#REF!</definedName>
    <definedName name="BLPR4320040303143540873_1_3" hidden="1">[12]Comp!#REF!</definedName>
    <definedName name="BLPR4320040303143540873_2_3" hidden="1">[12]Comp!#REF!</definedName>
    <definedName name="BLPR4320040303143540873_3_3" hidden="1">[12]Comp!#REF!</definedName>
    <definedName name="BLPR4420040303143540883" hidden="1">[12]Comp!#REF!</definedName>
    <definedName name="BLPR4420040303143540883_1_3" hidden="1">[12]Comp!#REF!</definedName>
    <definedName name="BLPR4420040303143540883_2_3" hidden="1">[12]Comp!#REF!</definedName>
    <definedName name="BLPR4420040303143540883_3_3" hidden="1">[12]Comp!#REF!</definedName>
    <definedName name="BLPR4520040303143540883" hidden="1">[12]Comp!#REF!</definedName>
    <definedName name="BLPR4520040303143540883_1_3" hidden="1">[12]Comp!#REF!</definedName>
    <definedName name="BLPR4520040303143540883_2_3" hidden="1">[12]Comp!#REF!</definedName>
    <definedName name="BLPR4520040303143540883_3_3" hidden="1">[12]Comp!#REF!</definedName>
    <definedName name="BLPR4620040303143540883" hidden="1">[12]Comp!#REF!</definedName>
    <definedName name="BLPR4620040303143540883_1_3" hidden="1">[12]Comp!#REF!</definedName>
    <definedName name="BLPR4620040303143540883_2_3" hidden="1">[12]Comp!#REF!</definedName>
    <definedName name="BLPR4620040303143540883_3_3" hidden="1">[12]Comp!#REF!</definedName>
    <definedName name="BLPR4720040303143540893" hidden="1">[12]Comp!#REF!</definedName>
    <definedName name="BLPR4720040303143540893_1_3" hidden="1">[12]Comp!#REF!</definedName>
    <definedName name="BLPR4720040303143540893_2_3" hidden="1">[12]Comp!#REF!</definedName>
    <definedName name="BLPR4720040303143540893_3_3" hidden="1">[12]Comp!#REF!</definedName>
    <definedName name="BLPR4820040303143540893" hidden="1">[12]Comp!#REF!</definedName>
    <definedName name="BLPR4820040303143540893_1_3" hidden="1">[12]Comp!#REF!</definedName>
    <definedName name="BLPR4820040303143540893_2_3" hidden="1">[12]Comp!#REF!</definedName>
    <definedName name="BLPR4820040303143540893_3_3" hidden="1">[12]Comp!#REF!</definedName>
    <definedName name="BLPR4920040303143542085" hidden="1">[12]Comp!#REF!</definedName>
    <definedName name="BLPR4920040303143542085_1_3" hidden="1">[12]Comp!#REF!</definedName>
    <definedName name="BLPR4920040303143542085_2_3" hidden="1">[12]Comp!#REF!</definedName>
    <definedName name="BLPR4920040303143542085_3_3" hidden="1">[12]Comp!#REF!</definedName>
    <definedName name="BLPR5020040303143542085" hidden="1">[12]Comp!#REF!</definedName>
    <definedName name="BLPR5020040303143542085_1_3" hidden="1">[12]Comp!#REF!</definedName>
    <definedName name="BLPR5020040303143542085_2_3" hidden="1">[12]Comp!#REF!</definedName>
    <definedName name="BLPR5020040303143542085_3_3" hidden="1">[12]Comp!#REF!</definedName>
    <definedName name="BLPR5120040303143542095" hidden="1">[12]Comp!#REF!</definedName>
    <definedName name="BLPR5120040303143542095_1_3" hidden="1">[12]Comp!#REF!</definedName>
    <definedName name="BLPR5120040303143542095_2_3" hidden="1">[12]Comp!#REF!</definedName>
    <definedName name="BLPR5120040303143542095_3_3" hidden="1">[12]Comp!#REF!</definedName>
    <definedName name="BLPR520040303143540783" hidden="1">[12]Comp!#REF!</definedName>
    <definedName name="BLPR520040303143540783_1_3" hidden="1">[12]Comp!#REF!</definedName>
    <definedName name="BLPR520040303143540783_2_3" hidden="1">[12]Comp!#REF!</definedName>
    <definedName name="BLPR520040303143540783_3_3" hidden="1">[12]Comp!#REF!</definedName>
    <definedName name="BLPR5220040303143542095" hidden="1">[12]Comp!#REF!</definedName>
    <definedName name="BLPR5220040303143542095_1_3" hidden="1">[12]Comp!#REF!</definedName>
    <definedName name="BLPR5220040303143542095_2_3" hidden="1">[12]Comp!#REF!</definedName>
    <definedName name="BLPR5220040303143542095_3_3" hidden="1">[12]Comp!#REF!</definedName>
    <definedName name="BLPR5320040303143542095" hidden="1">[12]Comp!#REF!</definedName>
    <definedName name="BLPR5320040303143542095_1_3" hidden="1">[12]Comp!#REF!</definedName>
    <definedName name="BLPR5320040303143542095_2_3" hidden="1">[12]Comp!#REF!</definedName>
    <definedName name="BLPR5320040303143542095_3_3" hidden="1">[12]Comp!#REF!</definedName>
    <definedName name="BLPR5420040303143542095" hidden="1">[12]Comp!#REF!</definedName>
    <definedName name="BLPR5420040303143542095_1_3" hidden="1">[12]Comp!#REF!</definedName>
    <definedName name="BLPR5420040303143542095_2_3" hidden="1">[12]Comp!#REF!</definedName>
    <definedName name="BLPR5420040303143542095_3_3" hidden="1">[12]Comp!#REF!</definedName>
    <definedName name="BLPR5520040303143542095" hidden="1">[12]Comp!#REF!</definedName>
    <definedName name="BLPR5520040303143542095_1_3" hidden="1">[12]Comp!#REF!</definedName>
    <definedName name="BLPR5520040303143542095_2_3" hidden="1">[12]Comp!#REF!</definedName>
    <definedName name="BLPR5520040303143542095_3_3" hidden="1">[12]Comp!#REF!</definedName>
    <definedName name="BLPR5620040303143542105" hidden="1">[12]Comp!#REF!</definedName>
    <definedName name="BLPR5620040303143542105_1_3" hidden="1">[12]Comp!#REF!</definedName>
    <definedName name="BLPR5620040303143542105_2_3" hidden="1">[12]Comp!#REF!</definedName>
    <definedName name="BLPR5620040303143542105_3_3" hidden="1">[12]Comp!#REF!</definedName>
    <definedName name="BLPR5720040303143542105" hidden="1">[12]Comp!#REF!</definedName>
    <definedName name="BLPR5720040303143542105_1_3" hidden="1">[12]Comp!#REF!</definedName>
    <definedName name="BLPR5720040303143542105_2_3" hidden="1">[12]Comp!#REF!</definedName>
    <definedName name="BLPR5720040303143542105_3_3" hidden="1">[12]Comp!#REF!</definedName>
    <definedName name="BLPR5820040303143548064" hidden="1">[12]Comp!#REF!</definedName>
    <definedName name="BLPR5820040303143548064_1_1" hidden="1">[12]Comp!#REF!</definedName>
    <definedName name="BLPR5920040303143548074" hidden="1">[12]Comp!#REF!</definedName>
    <definedName name="BLPR5920040303143548074_1_1" hidden="1">[12]Comp!#REF!</definedName>
    <definedName name="BLPR6020040303143548074" hidden="1">[12]Comp!#REF!</definedName>
    <definedName name="BLPR6020040303143548074_1_1" hidden="1">[12]Comp!#REF!</definedName>
    <definedName name="BLPR6120040303143548074" hidden="1">[12]Comp!#REF!</definedName>
    <definedName name="BLPR6120040303143548074_1_1" hidden="1">[12]Comp!#REF!</definedName>
    <definedName name="BLPR620040303143540783" hidden="1">[12]Comp!#REF!</definedName>
    <definedName name="BLPR620040303143540783_1_3" hidden="1">[12]Comp!#REF!</definedName>
    <definedName name="BLPR620040303143540783_2_3" hidden="1">[12]Comp!#REF!</definedName>
    <definedName name="BLPR620040303143540783_3_3" hidden="1">[12]Comp!#REF!</definedName>
    <definedName name="BLPR6220040303143548074" hidden="1">[12]Comp!#REF!</definedName>
    <definedName name="BLPR6220040303143548074_1_1" hidden="1">[12]Comp!#REF!</definedName>
    <definedName name="BLPR6320040303143548074" hidden="1">[12]Comp!#REF!</definedName>
    <definedName name="BLPR6320040303143548074_1_1" hidden="1">[12]Comp!#REF!</definedName>
    <definedName name="BLPR6420040303143548104" hidden="1">[12]Comp!#REF!</definedName>
    <definedName name="BLPR6420040303143548104_1_2" hidden="1">[12]Comp!#REF!</definedName>
    <definedName name="BLPR6420040303143548104_2_2" hidden="1">[12]Comp!#REF!</definedName>
    <definedName name="BLPR6520040303143548114" hidden="1">[12]Comp!#REF!</definedName>
    <definedName name="BLPR6520040303143548114_1_2" hidden="1">[12]Comp!#REF!</definedName>
    <definedName name="BLPR6520040303143548114_2_2" hidden="1">[12]Comp!#REF!</definedName>
    <definedName name="BLPR6620040303143548134" hidden="1">[12]Comp!#REF!</definedName>
    <definedName name="BLPR6620040303143548134_1_2" hidden="1">[12]Comp!#REF!</definedName>
    <definedName name="BLPR6620040303143548134_2_2" hidden="1">[12]Comp!#REF!</definedName>
    <definedName name="BLPR6720040303143549966" hidden="1">[12]Comp!#REF!</definedName>
    <definedName name="BLPR6720040303143549966_1_1" hidden="1">[12]Comp!#REF!</definedName>
    <definedName name="BLPR6820040303143549966" hidden="1">[12]Comp!#REF!</definedName>
    <definedName name="BLPR6820040303143549966_1_1" hidden="1">[12]Comp!#REF!</definedName>
    <definedName name="BLPR6920040303143549966" hidden="1">[12]Comp!#REF!</definedName>
    <definedName name="BLPR6920040303143549966_1_1" hidden="1">[12]Comp!#REF!</definedName>
    <definedName name="BLPR7020040303143549966" hidden="1">[12]Comp!#REF!</definedName>
    <definedName name="BLPR7020040303143549966_1_1" hidden="1">[12]Comp!#REF!</definedName>
    <definedName name="BLPR7120040303143549966" hidden="1">[12]Comp!#REF!</definedName>
    <definedName name="BLPR7120040303143549966_1_1" hidden="1">[12]Comp!#REF!</definedName>
    <definedName name="BLPR720040303143540783" hidden="1">[12]Comp!#REF!</definedName>
    <definedName name="BLPR720040303143540783_1_3" hidden="1">[12]Comp!#REF!</definedName>
    <definedName name="BLPR720040303143540783_2_3" hidden="1">[12]Comp!#REF!</definedName>
    <definedName name="BLPR720040303143540783_3_3" hidden="1">[12]Comp!#REF!</definedName>
    <definedName name="BLPR7220040303143549966" hidden="1">[12]Comp!#REF!</definedName>
    <definedName name="BLPR7220040303143549966_1_1" hidden="1">[12]Comp!#REF!</definedName>
    <definedName name="BLPR7320040303143549976" hidden="1">[12]Comp!#REF!</definedName>
    <definedName name="BLPR7320040303143549976_1_1" hidden="1">[12]Comp!#REF!</definedName>
    <definedName name="BLPR7420040303143549976" hidden="1">[12]Comp!#REF!</definedName>
    <definedName name="BLPR7420040303143549976_1_1" hidden="1">[12]Comp!#REF!</definedName>
    <definedName name="BLPR7520040303143549976" hidden="1">[12]Comp!#REF!</definedName>
    <definedName name="BLPR7520040303143549976_1_1" hidden="1">[12]Comp!#REF!</definedName>
    <definedName name="BLPR7620040303143549976" hidden="1">[12]Comp!#REF!</definedName>
    <definedName name="BLPR7620040303143549976_1_1" hidden="1">[12]Comp!#REF!</definedName>
    <definedName name="BLPR7720040303143549976" hidden="1">[12]Comp!#REF!</definedName>
    <definedName name="BLPR7720040303143549976_1_1" hidden="1">[12]Comp!#REF!</definedName>
    <definedName name="BLPR7820040303143549976" hidden="1">[12]Comp!#REF!</definedName>
    <definedName name="BLPR7820040303143549976_1_1" hidden="1">[12]Comp!#REF!</definedName>
    <definedName name="BLPR7920040303143549987" hidden="1">[12]Comp!#REF!</definedName>
    <definedName name="BLPR7920040303143549987_1_1" hidden="1">[12]Comp!#REF!</definedName>
    <definedName name="BLPR8020040303143549987" hidden="1">[12]Comp!#REF!</definedName>
    <definedName name="BLPR8020040303143549987_1_1" hidden="1">[12]Comp!#REF!</definedName>
    <definedName name="BLPR8120040303143549987" hidden="1">[12]Comp!#REF!</definedName>
    <definedName name="BLPR8120040303143549987_1_1" hidden="1">[12]Comp!#REF!</definedName>
    <definedName name="BLPR820040303143540793" hidden="1">[12]Comp!#REF!</definedName>
    <definedName name="BLPR820040303143540793_1_3" hidden="1">[12]Comp!#REF!</definedName>
    <definedName name="BLPR820040303143540793_2_3" hidden="1">[12]Comp!#REF!</definedName>
    <definedName name="BLPR820040303143540793_3_3" hidden="1">[12]Comp!#REF!</definedName>
    <definedName name="BLPR8220040303143549987" hidden="1">[12]Comp!#REF!</definedName>
    <definedName name="BLPR8220040303143549987_1_1" hidden="1">[12]Comp!#REF!</definedName>
    <definedName name="BLPR8320040303143549987" hidden="1">[12]Comp!#REF!</definedName>
    <definedName name="BLPR8320040303143549987_1_1" hidden="1">[12]Comp!#REF!</definedName>
    <definedName name="BLPR8420040303143549987" hidden="1">[12]Comp!#REF!</definedName>
    <definedName name="BLPR8420040303143549987_1_1" hidden="1">[12]Comp!#REF!</definedName>
    <definedName name="BLPR8520040303143549987" hidden="1">[12]Comp!#REF!</definedName>
    <definedName name="BLPR8520040303143549987_1_1" hidden="1">[12]Comp!#REF!</definedName>
    <definedName name="BLPR8620040303143549997" hidden="1">[12]Comp!#REF!</definedName>
    <definedName name="BLPR8620040303143549997_1_1" hidden="1">[12]Comp!#REF!</definedName>
    <definedName name="BLPR8720040303143549997" hidden="1">[12]Comp!#REF!</definedName>
    <definedName name="BLPR8720040303143549997_1_1" hidden="1">[12]Comp!#REF!</definedName>
    <definedName name="BLPR8820040303143549997" hidden="1">[12]Comp!#REF!</definedName>
    <definedName name="BLPR8820040303143549997_1_1" hidden="1">[12]Comp!#REF!</definedName>
    <definedName name="BLPR8920040303143549997" hidden="1">[12]Comp!#REF!</definedName>
    <definedName name="BLPR8920040303143549997_1_1" hidden="1">[12]Comp!#REF!</definedName>
    <definedName name="BLPR9020040303143549997" hidden="1">[12]Comp!#REF!</definedName>
    <definedName name="BLPR9020040303143549997_1_1" hidden="1">[12]Comp!#REF!</definedName>
    <definedName name="BLPR9120040303143549997" hidden="1">[12]Comp!#REF!</definedName>
    <definedName name="BLPR9120040303143549997_1_1" hidden="1">[12]Comp!#REF!</definedName>
    <definedName name="BLPR920040303143540803" hidden="1">[12]Comp!#REF!</definedName>
    <definedName name="BLPR920040303143540803_1_3" hidden="1">[12]Comp!#REF!</definedName>
    <definedName name="BLPR920040303143540803_2_3" hidden="1">[12]Comp!#REF!</definedName>
    <definedName name="BLPR920040303143540803_3_3" hidden="1">[12]Comp!#REF!</definedName>
    <definedName name="BLPR9220040303143550007" hidden="1">[12]Comp!#REF!</definedName>
    <definedName name="BLPR9220040303143550007_1_1" hidden="1">[12]Comp!#REF!</definedName>
    <definedName name="BLPR9320040303143550007" hidden="1">[12]Comp!#REF!</definedName>
    <definedName name="BLPR9320040303143550007_1_1" hidden="1">[12]Comp!#REF!</definedName>
    <definedName name="BLPR9420040303143550007" hidden="1">[12]Comp!#REF!</definedName>
    <definedName name="BLPR9420040303143550007_1_1" hidden="1">[12]Comp!#REF!</definedName>
    <definedName name="BLPR9520040303143550007" hidden="1">[12]Comp!#REF!</definedName>
    <definedName name="BLPR9520040303143550007_1_1" hidden="1">[12]Comp!#REF!</definedName>
    <definedName name="BLPR9620040303143550007" hidden="1">[12]Comp!#REF!</definedName>
    <definedName name="BLPR9620040303143550007_1_1" hidden="1">[12]Comp!#REF!</definedName>
    <definedName name="BLPR9720040303143550007" hidden="1">[12]Comp!#REF!</definedName>
    <definedName name="BLPR9720040303143550007_1_1" hidden="1">[12]Comp!#REF!</definedName>
    <definedName name="BLPR9820040303143550017" hidden="1">[12]Comp!#REF!</definedName>
    <definedName name="BLPR9820040303143550017_1_1" hidden="1">[12]Comp!#REF!</definedName>
    <definedName name="BLPR9920040303143550017" hidden="1">[12]Comp!#REF!</definedName>
    <definedName name="BLPR9920040303143550017_1_1" hidden="1">[12]Comp!#REF!</definedName>
    <definedName name="bokslutsmanad">[9]Inställningar!$B$3</definedName>
    <definedName name="Bokslutsmånad" localSheetId="1">[9]Inställningar!#REF!</definedName>
    <definedName name="Bokslutsmånad">[9]Inställningar!#REF!</definedName>
    <definedName name="Bolag">[13]Grunduppgifter!$A$1</definedName>
    <definedName name="bolagsskatt">[9]Inställningar!$B$6</definedName>
    <definedName name="BV_fg_år" localSheetId="1">#REF!</definedName>
    <definedName name="BV_fg_år">#REF!</definedName>
    <definedName name="BV_iår" localSheetId="1">#REF!</definedName>
    <definedName name="BV_iår">#REF!</definedName>
    <definedName name="CCY">'[2]Set-up'!$B$6</definedName>
    <definedName name="ChartCaptions">#REF!</definedName>
    <definedName name="ChartingArea">#REF!,#REF!</definedName>
    <definedName name="ChartingLabels">#REF!</definedName>
    <definedName name="CIQWBGuid" hidden="1">"f6bb8dad-84df-4d0c-ba6b-93c07df0d277"</definedName>
    <definedName name="ColorNames">#REF!</definedName>
    <definedName name="CREXPORT2001108">#REF!</definedName>
    <definedName name="Crncy">[11]Indata!$C$3</definedName>
    <definedName name="Currency_unit">'[14]1.1 Valuation input'!$D$9</definedName>
    <definedName name="d" localSheetId="1" hidden="1">{#N/A,#N/A,FALSE,"Finanzbedarsrechnung"}</definedName>
    <definedName name="d" hidden="1">{#N/A,#N/A,FALSE,"Finanzbedarsrechnung"}</definedName>
    <definedName name="Databas_JGK" localSheetId="1">#REF!</definedName>
    <definedName name="Databas_JGK">#REF!</definedName>
    <definedName name="Detta_år">[8]Förvaltningsberättelse!$D$6</definedName>
    <definedName name="df" localSheetId="1" hidden="1">{#N/A,#N/A,FALSE,"Mittelherkunft";#N/A,#N/A,FALSE,"Mittelverwendung"}</definedName>
    <definedName name="df" hidden="1">{#N/A,#N/A,FALSE,"Mittelherkunft";#N/A,#N/A,FALSE,"Mittelverwendung"}</definedName>
    <definedName name="dfdd" localSheetId="1" hidden="1">{#N/A,#N/A,FALSE,"Layout GuV"}</definedName>
    <definedName name="dfdd" hidden="1">{#N/A,#N/A,FALSE,"Layout GuV"}</definedName>
    <definedName name="dfsfs" localSheetId="1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dfsfs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DKK">[15]Valuta!$K$5</definedName>
    <definedName name="DKK_F_C">[16]Styrflik!$G$11</definedName>
    <definedName name="DKK_F1">[17]BDK!$V$140</definedName>
    <definedName name="DKK_F2">[17]BDK!$V$141</definedName>
    <definedName name="DKK_F3">[18]BDK!$D$229</definedName>
    <definedName name="DKK_förv">'[18]Förv BDK'!$B$1</definedName>
    <definedName name="DKK_förv_2014_1">[18]Styrflik!$E$11</definedName>
    <definedName name="DKK_förv_2014_2">[19]Styrflik!$F$11</definedName>
    <definedName name="DKK_förv_Camola">[20]Styrflik!$G$11</definedName>
    <definedName name="DKK_G">[18]Styrflik!$D$11</definedName>
    <definedName name="DKK_IB">[18]Styrflik!$B$11</definedName>
    <definedName name="DKK_UB">[18]Styrflik!$C$11</definedName>
    <definedName name="dölj">[6]MAKROÅR!$B$75</definedName>
    <definedName name="DR" localSheetId="1" hidden="1">{#N/A,#N/A,FALSE,"Mittelherkunft";#N/A,#N/A,FALSE,"Mittelverwendung"}</definedName>
    <definedName name="DR" hidden="1">{#N/A,#N/A,FALSE,"Mittelherkunft";#N/A,#N/A,FALSE,"Mittelverwendung"}</definedName>
    <definedName name="e" localSheetId="1" hidden="1">{#N/A,#N/A,FALSE,"Layout GuV"}</definedName>
    <definedName name="e" hidden="1">{#N/A,#N/A,FALSE,"Layout GuV"}</definedName>
    <definedName name="EBITDA_Bridge">#REF!</definedName>
    <definedName name="Ekodata" localSheetId="1">#REF!</definedName>
    <definedName name="Ekodata">#REF!</definedName>
    <definedName name="Ekokoder" localSheetId="1">#REF!</definedName>
    <definedName name="Ekokoder">#REF!</definedName>
    <definedName name="End_of_fcast">'[14]1.1 Valuation input'!$E$19</definedName>
    <definedName name="EUR">[15]Valuta!$K$6</definedName>
    <definedName name="EUR_F_MM">[20]Styrflik!$G$9</definedName>
    <definedName name="EUR_F_NR">#REF!</definedName>
    <definedName name="EUR_G">[18]Styrflik!$D$9</definedName>
    <definedName name="EUR_IB">[18]Styrflik!$B$9</definedName>
    <definedName name="EUR_UB">[18]Styrflik!$C$9</definedName>
    <definedName name="EV__LASTREFTIME__" hidden="1">41567.8455208333</definedName>
    <definedName name="f" localSheetId="1" hidden="1">{#N/A,#N/A,FALSE,"Layout Aktiva";#N/A,#N/A,FALSE,"Layout Passiva";#N/A,#N/A,FALSE,"Layout GuV";#N/A,#N/A,FALSE,"Layout Cash Flow";#N/A,#N/A,FALSE,"Mittelherkunft";#N/A,#N/A,FALSE,"Mittelverwendung";#N/A,#N/A,FALSE,"Finanzbedarsrechnung"}</definedName>
    <definedName name="f" hidden="1">{#N/A,#N/A,FALSE,"Layout Aktiva";#N/A,#N/A,FALSE,"Layout Passiva";#N/A,#N/A,FALSE,"Layout GuV";#N/A,#N/A,FALSE,"Layout Cash Flow";#N/A,#N/A,FALSE,"Mittelherkunft";#N/A,#N/A,FALSE,"Mittelverwendung";#N/A,#N/A,FALSE,"Finanzbedarsrechnung"}</definedName>
    <definedName name="fasd" localSheetId="1" hidden="1">{#N/A,#N/A,FALSE,"Finanzbedarfsrechnung"}</definedName>
    <definedName name="fasd" hidden="1">{#N/A,#N/A,FALSE,"Finanzbedarfsrechnung"}</definedName>
    <definedName name="fdf">[21]Styrflik!$D$11</definedName>
    <definedName name="FDKK">#REF!</definedName>
    <definedName name="FFY">'[22]Basic Settings'!$B$6</definedName>
    <definedName name="fgftsdfgsdfgsdfg" localSheetId="1" hidden="1">{#N/A,#N/A,FALSE,"Layout Cash Flow"}</definedName>
    <definedName name="fgftsdfgsdfgsdfg" hidden="1">{#N/A,#N/A,FALSE,"Layout Cash Flow"}</definedName>
    <definedName name="FinYear">[23]Beställning!$I$7</definedName>
    <definedName name="First_HY">'[14]1.1 Valuation input'!$D$11</definedName>
    <definedName name="Föreg_år">[8]Förvaltningsberättelse!$D$7</definedName>
    <definedName name="FÖREGÅR">'[24]Data - Knightec'!$C$134:$AD$195</definedName>
    <definedName name="Foretag">[5]Summary!$D$11</definedName>
    <definedName name="foretagsnamn">[9]Inställningar!$B$2</definedName>
    <definedName name="Företagsnamn" localSheetId="1">[9]Inställningar!#REF!</definedName>
    <definedName name="Företagsnamn">[9]Inställningar!#REF!</definedName>
    <definedName name="fs" localSheetId="1" hidden="1">{#N/A,#N/A,FALSE,"Mittelherkunft";#N/A,#N/A,FALSE,"Mittelverwendung"}</definedName>
    <definedName name="fs" hidden="1">{#N/A,#N/A,FALSE,"Mittelherkunft";#N/A,#N/A,FALSE,"Mittelverwendung"}</definedName>
    <definedName name="GåTillÅR">[6]MAKROÅR!$B$108</definedName>
    <definedName name="GDKK">#REF!</definedName>
    <definedName name="Gesellschafterdarlehen">[4]Balance!$39:$39</definedName>
    <definedName name="GEUR">#REF!</definedName>
    <definedName name="Gewinnvortrag_Verlustvortrag_aus_dem_Vorjahr">[4]Balance!$104:$104</definedName>
    <definedName name="GNOK">#REF!</definedName>
    <definedName name="hej" localSheetId="1" hidden="1">{#N/A,#N/A,FALSE,"Finanzbedarsrechnung"}</definedName>
    <definedName name="hej" hidden="1">{#N/A,#N/A,FALSE,"Finanzbedarsrechnung"}</definedName>
    <definedName name="HKD">[25]Valuta!$K$8</definedName>
    <definedName name="HKD_G">[20]Styrflik!$D$12</definedName>
    <definedName name="HKD_IB">[20]Styrflik!$B$12</definedName>
    <definedName name="HKD_UB">[20]Styrflik!$C$12</definedName>
    <definedName name="HUF">[26]OB!$AD$1</definedName>
    <definedName name="IBDKK">#REF!</definedName>
    <definedName name="IBEUR">#REF!</definedName>
    <definedName name="IBNOK">#REF!</definedName>
    <definedName name="Indata_Multiples">[11]Indata!$C$10</definedName>
    <definedName name="Indata_Ratios">[11]Indata!$C$9</definedName>
    <definedName name="Indata_Source">[11]Indata!#REF!</definedName>
    <definedName name="Indata_ValuationDate">[11]Indata!$C$5</definedName>
    <definedName name="inflationsmal">[9]Inställningar!$B$7</definedName>
    <definedName name="input">'[27]Var2002 BU-P1'!$C$7:$N$16,'[27]Var2002 BU-P1'!$C$20:$N$27,'[27]Var2002 BU-P1'!$C$35:$N$36,'[27]Var2002 BU-P1'!$C$41:$N$53,'[27]Var2002 BU-P1'!$C$58:$N$58,'[27]Var2002 BU-P1'!$C$64:$N$65,'[27]Var2002 BU-P1'!$C$70:$N$72,'[27]Var2002 BU-P1'!$C$74:$N$74,'[27]Var2002 BU-P1'!$C$78:$N$78</definedName>
    <definedName name="input2">'[28]Var2003 BU-P1'!$C$7:$N$16,'[28]Var2003 BU-P1'!$C$20:$N$27,'[28]Var2003 BU-P1'!$C$35:$N$36,'[28]Var2003 BU-P1'!$C$41:$N$53,'[28]Var2003 BU-P1'!$C$58:$N$58,'[28]Var2003 BU-P1'!$C$64:$N$65,'[28]Var2003 BU-P1'!$C$70:$N$72,'[28]Var2003 BU-P1'!$C$74:$N$74,'[28]Var2003 BU-P1'!$C$78:$N$78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"08/19/2021 08:37:27"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0</definedName>
    <definedName name="IQR15InputBloombergBA10" hidden="1">'[29]Input Capital IQ'!#REF!</definedName>
    <definedName name="IQR15InputBloombergBA11" hidden="1">'[29]Input Capital IQ'!#REF!</definedName>
    <definedName name="IQR15InputBloombergBA12" hidden="1">'[29]Input Capital IQ'!#REF!</definedName>
    <definedName name="IQR15InputBloombergBA13" hidden="1">'[29]Input Capital IQ'!#REF!</definedName>
    <definedName name="IQR15InputBloombergBA14" hidden="1">'[29]Input Capital IQ'!#REF!</definedName>
    <definedName name="IQR15InputBloombergBA15" hidden="1">'[29]Input Capital IQ'!#REF!</definedName>
    <definedName name="IQR15InputBloombergBA16" hidden="1">'[29]Input Capital IQ'!#REF!</definedName>
    <definedName name="IQR15InputBloombergBA17" hidden="1">'[29]Input Capital IQ'!#REF!</definedName>
    <definedName name="IQR15InputBloombergBA18" hidden="1">'[29]Input Capital IQ'!#REF!</definedName>
    <definedName name="IQR15InputBloombergBA19" hidden="1">'[29]Input Capital IQ'!#REF!</definedName>
    <definedName name="IQR15InputBloombergBA20" hidden="1">'[29]Input Capital IQ'!#REF!</definedName>
    <definedName name="IQR15InputBloombergBA21" hidden="1">'[29]Input Capital IQ'!#REF!</definedName>
    <definedName name="IQR15InputBloombergBA23" hidden="1">'[29]Input Capital IQ'!#REF!</definedName>
    <definedName name="IQR15InputBloombergBA24" hidden="1">'[29]Input Capital IQ'!#REF!</definedName>
    <definedName name="IQR15InputBloombergBA25" hidden="1">'[29]Input Capital IQ'!#REF!</definedName>
    <definedName name="IQR15InputBloombergBA26" hidden="1">'[29]Input Capital IQ'!#REF!</definedName>
    <definedName name="IQR15InputBloombergBA27" hidden="1">'[29]Input Capital IQ'!#REF!</definedName>
    <definedName name="IQR15InputBloombergBA28" hidden="1">'[29]Input Capital IQ'!#REF!</definedName>
    <definedName name="IQR15InputBloombergBA29" hidden="1">'[29]Input Capital IQ'!#REF!</definedName>
    <definedName name="IQR15InputBloombergBA30" hidden="1">'[29]Input Capital IQ'!#REF!</definedName>
    <definedName name="IQR15InputBloombergBA31" hidden="1">'[29]Input Capital IQ'!#REF!</definedName>
    <definedName name="IQR15InputBloombergBA32" hidden="1">'[29]Input Capital IQ'!#REF!</definedName>
    <definedName name="IQR15InputBloombergBA33" hidden="1">'[29]Input Capital IQ'!#REF!</definedName>
    <definedName name="IQR15InputBloombergBA34" hidden="1">'[29]Input Capital IQ'!#REF!</definedName>
    <definedName name="IQR15InputCapitalIQBB10" hidden="1">'[29]Input Capital IQ'!#REF!</definedName>
    <definedName name="IQR15InputCapitalIQBB11" hidden="1">'[29]Input Capital IQ'!#REF!</definedName>
    <definedName name="IQR15InputCapitalIQBB12" hidden="1">'[29]Input Capital IQ'!#REF!</definedName>
    <definedName name="IQR15InputCapitalIQBB13" hidden="1">'[29]Input Capital IQ'!#REF!</definedName>
    <definedName name="IQR15InputCapitalIQBB14" hidden="1">'[29]Input Capital IQ'!#REF!</definedName>
    <definedName name="IQR15InputCapitalIQBB15" hidden="1">'[29]Input Capital IQ'!#REF!</definedName>
    <definedName name="IQR15InputCapitalIQBB16" hidden="1">'[29]Input Capital IQ'!#REF!</definedName>
    <definedName name="IQR15InputCapitalIQBB17" hidden="1">'[29]Input Capital IQ'!#REF!</definedName>
    <definedName name="IQR15InputCapitalIQBB18" hidden="1">'[29]Input Capital IQ'!#REF!</definedName>
    <definedName name="IQR15InputCapitalIQBB19" hidden="1">'[29]Input Capital IQ'!#REF!</definedName>
    <definedName name="IQR15InputCapitalIQBB20" hidden="1">'[29]Input Capital IQ'!#REF!</definedName>
    <definedName name="IQR15InputCapitalIQBB21" hidden="1">'[29]Input Capital IQ'!#REF!</definedName>
    <definedName name="IQR15InputCapitalIQBB23" hidden="1">'[29]Input Capital IQ'!#REF!</definedName>
    <definedName name="IQR15InputCapitalIQBB24" hidden="1">'[29]Input Capital IQ'!#REF!</definedName>
    <definedName name="IQR15InputCapitalIQBB25" hidden="1">'[29]Input Capital IQ'!#REF!</definedName>
    <definedName name="IQR15InputCapitalIQBB26" hidden="1">'[29]Input Capital IQ'!#REF!</definedName>
    <definedName name="IQR15InputCapitalIQBB27" hidden="1">'[29]Input Capital IQ'!#REF!</definedName>
    <definedName name="IQR15InputCapitalIQBB28" hidden="1">'[29]Input Capital IQ'!#REF!</definedName>
    <definedName name="IQR15InputCapitalIQBB29" hidden="1">'[29]Input Capital IQ'!#REF!</definedName>
    <definedName name="IQR15InputCapitalIQBB30" hidden="1">'[29]Input Capital IQ'!#REF!</definedName>
    <definedName name="IQR15InputCapitalIQBB31" hidden="1">'[29]Input Capital IQ'!#REF!</definedName>
    <definedName name="IQR15InputCapitalIQBB32" hidden="1">'[29]Input Capital IQ'!#REF!</definedName>
    <definedName name="IQR15InputCapitalIQBB33" hidden="1">'[29]Input Capital IQ'!#REF!</definedName>
    <definedName name="IQR15InputCapitalIQBB34" hidden="1">'[29]Input Capital IQ'!#REF!</definedName>
    <definedName name="IQRSheet1D5" hidden="1">#REF!</definedName>
    <definedName name="IQRSheet1D6" hidden="1">#REF!</definedName>
    <definedName name="IQRSheet1E10" hidden="1">#REF!</definedName>
    <definedName name="IQRSheet1E11" hidden="1">#REF!</definedName>
    <definedName name="IQRSheet1E12" hidden="1">#REF!</definedName>
    <definedName name="IQRSheet1E13" hidden="1">#REF!</definedName>
    <definedName name="IQRSheet1E14" hidden="1">#REF!</definedName>
    <definedName name="IQRSheet1E15" hidden="1">#REF!</definedName>
    <definedName name="IQRSheet1E16" hidden="1">#REF!</definedName>
    <definedName name="IQRSheet1E18" hidden="1">#REF!</definedName>
    <definedName name="IQRSheet1E19" hidden="1">#REF!</definedName>
    <definedName name="IQRSheet1E20" hidden="1">#REF!</definedName>
    <definedName name="IQRSheet1E21" hidden="1">#REF!</definedName>
    <definedName name="IQRSheet1E22" hidden="1">#REF!</definedName>
    <definedName name="IQRSheet1E23" hidden="1">#REF!</definedName>
    <definedName name="IQRSheet1E24" hidden="1">#REF!</definedName>
    <definedName name="IQRSheet1E25" hidden="1">#REF!</definedName>
    <definedName name="IQRSheet1E26" hidden="1">#REF!</definedName>
    <definedName name="IQRSheet1E27" hidden="1">#REF!</definedName>
    <definedName name="IQRSheet1E28" hidden="1">#REF!</definedName>
    <definedName name="IQRSheet1E29" hidden="1">#REF!</definedName>
    <definedName name="IQRSheet1E5" hidden="1">#REF!</definedName>
    <definedName name="IQRSheet1E6" hidden="1">#REF!</definedName>
    <definedName name="IQRSheet1E7" hidden="1">#REF!</definedName>
    <definedName name="IQRSheet1E8" hidden="1">#REF!</definedName>
    <definedName name="IQRSheet1E9" hidden="1">#REF!</definedName>
    <definedName name="IQRSheet1F31" hidden="1">#REF!</definedName>
    <definedName name="IQRSheet1T5" hidden="1">#REF!</definedName>
    <definedName name="IQRSheet2D6" hidden="1">#REF!</definedName>
    <definedName name="IQRSheet2L7" hidden="1">#REF!</definedName>
    <definedName name="IQRSheet2M7" hidden="1">#REF!</definedName>
    <definedName name="IQRSheet2N7" hidden="1">#REF!</definedName>
    <definedName name="IQRSheet2O7" hidden="1">#REF!</definedName>
    <definedName name="IQRSheet2P7" hidden="1">#REF!</definedName>
    <definedName name="IQRSheet2Q7" hidden="1">#REF!</definedName>
    <definedName name="Jahresübersicht">'[1]Layout Aktiva'!#REF!</definedName>
    <definedName name="JÜ_JF">[4]Balance!$102:$102</definedName>
    <definedName name="kjhkjh">#REF!</definedName>
    <definedName name="koll" localSheetId="1">#REF!</definedName>
    <definedName name="koll">#REF!</definedName>
    <definedName name="Kontroller" localSheetId="1">#REF!</definedName>
    <definedName name="Kontroller">#REF!</definedName>
    <definedName name="Last_HY">'[14]1.1 Valuation input'!$D$13</definedName>
    <definedName name="Length_of_FY">'[14]1.1 Valuation input'!$D$12</definedName>
    <definedName name="LFY">[11]System!$D$23</definedName>
    <definedName name="Makk">#REF!</definedName>
    <definedName name="Månad">[30]Styrflik!$A$6</definedName>
    <definedName name="manader">"1;2;3;4"</definedName>
    <definedName name="Mb_AK_fg_år" localSheetId="1">#REF!</definedName>
    <definedName name="Mb_AK_fg_år">#REF!</definedName>
    <definedName name="Mb_AK_iår" localSheetId="1">#REF!</definedName>
    <definedName name="Mb_AK_iår">#REF!</definedName>
    <definedName name="Mb_BV_fg_år" localSheetId="1">#REF!</definedName>
    <definedName name="Mb_BV_fg_år">#REF!</definedName>
    <definedName name="Mb_BV_iår" localSheetId="1">#REF!</definedName>
    <definedName name="Mb_BV_iår">#REF!</definedName>
    <definedName name="MB_not_AK_IB">[8]Tilläggsupplysningar!$E$272</definedName>
    <definedName name="MB_not_AK_UB">[8]Tilläggsupplysningar!$E$277</definedName>
    <definedName name="MB_not_ÅV_IB">[8]Tilläggsupplysningar!$K$272</definedName>
    <definedName name="MB_not_ÅV_UB">[8]Tilläggsupplysningar!$K$277</definedName>
    <definedName name="MB_not_BV_IB">[8]Tilläggsupplysningar!$I$272</definedName>
    <definedName name="MB_not_BV_UB">[8]Tilläggsupplysningar!$I$277</definedName>
    <definedName name="MB_not_RF_IB">[8]Tilläggsupplysningar!$G$272</definedName>
    <definedName name="MB_not_RF_UB">[8]Tilläggsupplysningar!$G$277</definedName>
    <definedName name="Mb_Res_fg_BR" localSheetId="1">#REF!</definedName>
    <definedName name="Mb_Res_fg_BR">#REF!</definedName>
    <definedName name="MB_Res_fg_RR_f" localSheetId="1">#REF!</definedName>
    <definedName name="MB_Res_fg_RR_f">#REF!</definedName>
    <definedName name="MB_Res_fg_RR_k" localSheetId="1">#REF!</definedName>
    <definedName name="MB_Res_fg_RR_k">#REF!</definedName>
    <definedName name="Mb_Resultat_BR" localSheetId="1">#REF!</definedName>
    <definedName name="Mb_Resultat_BR">#REF!</definedName>
    <definedName name="Mb_Resultat_FB">[8]Förvaltningsberättelse!$F$74</definedName>
    <definedName name="MB_Resultat_RR_f" localSheetId="1">#REF!</definedName>
    <definedName name="MB_Resultat_RR_f">#REF!</definedName>
    <definedName name="MB_Resultat_RR_k" localSheetId="1">#REF!</definedName>
    <definedName name="MB_Resultat_RR_k">#REF!</definedName>
    <definedName name="Mb_RF_fg_år" localSheetId="1">#REF!</definedName>
    <definedName name="Mb_RF_fg_år">#REF!</definedName>
    <definedName name="Mb_RF_iår" localSheetId="1">#REF!</definedName>
    <definedName name="Mb_RF_iår">#REF!</definedName>
    <definedName name="Mb_RF_vinstdisp">[8]Förvaltningsberättelse!$F$79</definedName>
    <definedName name="Mb_SA_AnlTillg" localSheetId="1">#REF!</definedName>
    <definedName name="Mb_SA_AnlTillg">#REF!</definedName>
    <definedName name="MB_SA_AnlTillg_fgÅr" localSheetId="1">#REF!</definedName>
    <definedName name="MB_SA_AnlTillg_fgÅr">#REF!</definedName>
    <definedName name="Mb_SA_OmsTillg" localSheetId="1">#REF!</definedName>
    <definedName name="Mb_SA_OmsTillg">#REF!</definedName>
    <definedName name="Mb_SA_OmsTillg_FgÅr" localSheetId="1">#REF!</definedName>
    <definedName name="Mb_SA_OmsTillg_FgÅr">#REF!</definedName>
    <definedName name="Mb_SA_SkEk_fg" localSheetId="1">#REF!</definedName>
    <definedName name="Mb_SA_SkEk_fg">#REF!</definedName>
    <definedName name="Mb_SA_Skuld_Ekap" localSheetId="1">#REF!</definedName>
    <definedName name="Mb_SA_Skuld_Ekap">#REF!</definedName>
    <definedName name="Mb_SA_Tillg_fg" localSheetId="1">#REF!</definedName>
    <definedName name="Mb_SA_Tillg_fg">#REF!</definedName>
    <definedName name="Mb_SA_Tillgångar" localSheetId="1">#REF!</definedName>
    <definedName name="Mb_SA_Tillgångar">#REF!</definedName>
    <definedName name="Mid_point_EV">'[14]2.5 DCF'!$E$47</definedName>
    <definedName name="Name">'[14]1.1 Valuation input'!$D$8</definedName>
    <definedName name="new" localSheetId="1" hidden="1">{#N/A,#N/A,FALSE,"Mittelherkunft";#N/A,#N/A,FALSE,"Mittelverwendung"}</definedName>
    <definedName name="new" hidden="1">{#N/A,#N/A,FALSE,"Mittelherkunft";#N/A,#N/A,FALSE,"Mittelverwendung"}</definedName>
    <definedName name="newas" localSheetId="1" hidden="1">{#N/A,#N/A,FALSE,"Layout Aktiva";#N/A,#N/A,FALSE,"Layout Passiva"}</definedName>
    <definedName name="newas" hidden="1">{#N/A,#N/A,FALSE,"Layout Aktiva";#N/A,#N/A,FALSE,"Layout Passiva"}</definedName>
    <definedName name="NOK">[15]Valuta!$K$7</definedName>
    <definedName name="NOK_G">[18]Styrflik!$D$10</definedName>
    <definedName name="NOK_IB">[18]Styrflik!$B$10</definedName>
    <definedName name="NOK_UB">[18]Styrflik!$C$10</definedName>
    <definedName name="Organisationsnummer">[13]Grunduppgifter!$A$2</definedName>
    <definedName name="OrgNr">[8]Förvaltningsberättelse!$D$5</definedName>
    <definedName name="Period">[31]Beställning!$I$6</definedName>
    <definedName name="PeriodFG">[23]Beställning!$I$8</definedName>
    <definedName name="PresentationNormalA4">#REF!</definedName>
    <definedName name="_xlnm.Print_Area" localSheetId="0">'Section 3 - Cash flow'!$A$2:$K$33</definedName>
    <definedName name="_xlnm.Print_Area">#REF!</definedName>
    <definedName name="_xlnm.Print_Titles" localSheetId="1">#REF!</definedName>
    <definedName name="_xlnm.Print_Titles">#REF!</definedName>
    <definedName name="project">#REF!</definedName>
    <definedName name="Project_Name">'[32]Base Info'!$D$3</definedName>
    <definedName name="q" localSheetId="1" hidden="1">{#N/A,#N/A,FALSE,"Layout Cash Flow"}</definedName>
    <definedName name="q" hidden="1">{#N/A,#N/A,FALSE,"Layout Cash Flow"}</definedName>
    <definedName name="q_StockvalueSE">#REF!</definedName>
    <definedName name="Rating">[33]DataPage!#REF!</definedName>
    <definedName name="_xlnm.Recorder">#REF!</definedName>
    <definedName name="rensa">[6]MAKROÅR!$B$37</definedName>
    <definedName name="Report_Version_4">"A1"</definedName>
    <definedName name="ReportCreated">TRUE</definedName>
    <definedName name="Res_fg_BR" localSheetId="1">#REF!</definedName>
    <definedName name="Res_fg_BR">#REF!</definedName>
    <definedName name="Res_fg_RR" localSheetId="1">#REF!</definedName>
    <definedName name="Res_fg_RR">#REF!</definedName>
    <definedName name="Reserven">[4]Balance!$33:$33</definedName>
    <definedName name="Resultat_BR" localSheetId="1">#REF!</definedName>
    <definedName name="Resultat_BR">#REF!</definedName>
    <definedName name="Resultat_RR_f" localSheetId="1">#REF!</definedName>
    <definedName name="Resultat_RR_f">#REF!</definedName>
    <definedName name="Resultat_RR_k" localSheetId="1">#REF!</definedName>
    <definedName name="Resultat_RR_k">#REF!</definedName>
    <definedName name="RF_FB" localSheetId="1">#REF!</definedName>
    <definedName name="RF_FB">#REF!</definedName>
    <definedName name="RF_fg_år" localSheetId="1">#REF!</definedName>
    <definedName name="RF_fg_år">#REF!</definedName>
    <definedName name="RF_iår" localSheetId="1">#REF!+#REF!</definedName>
    <definedName name="RF_iår">#REF!+#REF!</definedName>
    <definedName name="riskfriranta">[9]Inställningar!$B$8</definedName>
    <definedName name="riskpremie">[9]Inställningar!$B$9</definedName>
    <definedName name="rngDvalBFP">'[2]Set-up'!$D$98:$D$100</definedName>
    <definedName name="rngDvalCY">'[2]Set-up'!$H$98:$H$105</definedName>
    <definedName name="rngDvalDenomination">'[2]Set-up'!$I$98:$I$103</definedName>
    <definedName name="rngDvalMonths">'[2]Set-up'!$C$98:$C$109</definedName>
    <definedName name="rngDvalYTDNotation1">'[2]Set-up'!$E$98:$E$109</definedName>
    <definedName name="rngDvalYTDNotation2">'[2]Set-up'!$F$98:$F$109</definedName>
    <definedName name="rngSelCurrency">'[2]Set-up'!$B$4</definedName>
    <definedName name="rr_år">[8]Förvaltningsberättelse!$E$6</definedName>
    <definedName name="rr_år_fg">[8]Förvaltningsberättelse!$E$7</definedName>
    <definedName name="RR_BR_Området" localSheetId="1">#REF!</definedName>
    <definedName name="RR_BR_Området">#REF!</definedName>
    <definedName name="RR_funk">[8]Förvaltningsberättelse!$I$10</definedName>
    <definedName name="RR_iår" localSheetId="1">#REF!</definedName>
    <definedName name="RR_iår">#REF!</definedName>
    <definedName name="RR_Rubrik" localSheetId="1">#REF!</definedName>
    <definedName name="RR_Rubrik">#REF!</definedName>
    <definedName name="Rubrik_1">[8]Förvaltningsberättelse!$D$3</definedName>
    <definedName name="Rubrik_2" localSheetId="1">#REF!</definedName>
    <definedName name="Rubrik_2">#REF!</definedName>
    <definedName name="s" localSheetId="1" hidden="1">{#N/A,#N/A,FALSE,"Mittelherkunft";#N/A,#N/A,FALSE,"Mittelverwendung"}</definedName>
    <definedName name="s" hidden="1">{#N/A,#N/A,FALSE,"Mittelherkunft";#N/A,#N/A,FALSE,"Mittelverwendung"}</definedName>
    <definedName name="SA_SkEk_fg" localSheetId="1">#REF!</definedName>
    <definedName name="SA_SkEk_fg">#REF!</definedName>
    <definedName name="SA_Skuld_Ekap" localSheetId="1">#REF!</definedName>
    <definedName name="SA_Skuld_Ekap">#REF!</definedName>
    <definedName name="SA_Tillg_fg" localSheetId="1">#REF!</definedName>
    <definedName name="SA_Tillg_fg">#REF!</definedName>
    <definedName name="SA_Tillgångar" localSheetId="1">#REF!</definedName>
    <definedName name="SA_Tillgångar">#REF!</definedName>
    <definedName name="sd" localSheetId="1" hidden="1">{#N/A,#N/A,FALSE,"Mittelherkunft";#N/A,#N/A,FALSE,"Mittelverwendung"}</definedName>
    <definedName name="sd" hidden="1">{#N/A,#N/A,FALSE,"Mittelherkunft";#N/A,#N/A,FALSE,"Mittelverwendung"}</definedName>
    <definedName name="sda">[34]Styrflik!$D$10</definedName>
    <definedName name="sdf" localSheetId="1" hidden="1">{#N/A,#N/A,FALSE,"Layout Aktiva";#N/A,#N/A,FALSE,"Layout Passiva"}</definedName>
    <definedName name="sdf" hidden="1">{#N/A,#N/A,FALSE,"Layout Aktiva";#N/A,#N/A,FALSE,"Layout Passiva"}</definedName>
    <definedName name="sdfsd">[35]Urval!$AH$32</definedName>
    <definedName name="sectionNames">#REF!</definedName>
    <definedName name="skuldranta">[9]Inställningar!$B$10</definedName>
    <definedName name="slut" localSheetId="1">#REF!</definedName>
    <definedName name="slut">#REF!</definedName>
    <definedName name="Slutruta" localSheetId="1">#REF!</definedName>
    <definedName name="Slutruta">#REF!</definedName>
    <definedName name="Smart_Chart_Data_Table_000d5916867149c88c911408dc9702ab">#REF!</definedName>
    <definedName name="Smart_Chart_Data_Table_00e37c346534409baf3c2fb31d19a83f">#REF!</definedName>
    <definedName name="Smart_Chart_Data_Table_33ee9e33895243b386c1ccb284fbba06">#REF!</definedName>
    <definedName name="Smart_Chart_Data_Table_48119943067d448a86a69d1e6213f647">#REF!</definedName>
    <definedName name="Smart_Chart_Data_Table_4b321a878fa3412388591a8c3e4b7db2">#REF!</definedName>
    <definedName name="Smart_Chart_Data_Table_55185884677f4414a9c9947f082a9edd">#REF!</definedName>
    <definedName name="Smart_Chart_Data_Table_56f0e306a86a42d891fb4cb885402291">#REF!</definedName>
    <definedName name="Smart_Chart_Data_Table_636e6e74042248b1a34b399add3690af">#REF!</definedName>
    <definedName name="Smart_Chart_Data_Table_653bdfcbd7bb426f9d3f41246fed50e7">#REF!</definedName>
    <definedName name="Smart_Chart_Data_Table_9b5594d2c37049f9959fc53b7e75400f">#REF!</definedName>
    <definedName name="Smart_Chart_Data_Table_9d6c3507ef474ff29c7321346c6dce29">#REF!</definedName>
    <definedName name="Smart_Chart_Data_Table_9fd58bfe8a974adf9b98305694dedecb">#REF!</definedName>
    <definedName name="Smart_Chart_Data_Table_c297a97185234c09886abcbd5dda1fba">#REF!</definedName>
    <definedName name="Smart_Chart_Data_Table_e3469bf128634bb5a0f66f82b63eec50">#REF!</definedName>
    <definedName name="Smart_Chart_Data_Table_e9dcaa59e3bc4ec5a4d6750cd9bcd255">#REF!</definedName>
    <definedName name="Source">[11]Indata!#REF!</definedName>
    <definedName name="Start_of_fcast">'[14]1.1 Valuation input'!$D$18</definedName>
    <definedName name="Summe_Eigenkapital">[4]Balance!$37:$37</definedName>
    <definedName name="Summe_Passiva">[4]Balance!$52:$52</definedName>
    <definedName name="test" localSheetId="1">#REF!</definedName>
    <definedName name="test">#REF!</definedName>
    <definedName name="TestAdd">"Test RefersTo1"</definedName>
    <definedName name="ttrrrr">#REF!</definedName>
    <definedName name="UBDKK">#REF!</definedName>
    <definedName name="Übernahme">#REF!</definedName>
    <definedName name="UBEUR">#REF!</definedName>
    <definedName name="UBNOK">#REF!</definedName>
    <definedName name="USD">#REF!</definedName>
    <definedName name="UTFALL">'[24]Data - Knightec'!$C$4:$AD$67</definedName>
    <definedName name="uuuuu">#REF!</definedName>
    <definedName name="Valuation_date">'[14]1.1 Valuation input'!$D$17</definedName>
    <definedName name="varderingsdatum">[9]Inställningar!$B$4</definedName>
    <definedName name="Värderingsdatum" localSheetId="1">[9]Inställningar!#REF!</definedName>
    <definedName name="Värderingsdatum">[9]Inställningar!#REF!</definedName>
    <definedName name="VD" localSheetId="1">#REF!</definedName>
    <definedName name="VD">#REF!</definedName>
    <definedName name="visa">[6]MAKROÅR!$B$84</definedName>
    <definedName name="visa_allt">[6]MAKROÅR!$B$93</definedName>
    <definedName name="VVV">#REF!</definedName>
    <definedName name="w" localSheetId="1" hidden="1">{#N/A,#N/A,FALSE,"Mittelherkunft";#N/A,#N/A,FALSE,"Mittelverwendung"}</definedName>
    <definedName name="w" hidden="1">{#N/A,#N/A,FALSE,"Mittelherkunft";#N/A,#N/A,FALSE,"Mittelverwendung"}</definedName>
    <definedName name="wacc">[9]CF!$K$49</definedName>
    <definedName name="wrn.aging" localSheetId="1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ewegungsbilanz." localSheetId="1" hidden="1">{#N/A,#N/A,FALSE,"Mittelherkunft";#N/A,#N/A,FALSE,"Mittelverwendung"}</definedName>
    <definedName name="wrn.Bewegungsbilanz." hidden="1">{#N/A,#N/A,FALSE,"Mittelherkunft";#N/A,#N/A,FALSE,"Mittelverwendung"}</definedName>
    <definedName name="wrn.Bilanz." localSheetId="1" hidden="1">{#N/A,#N/A,FALSE,"Layout Aktiva";#N/A,#N/A,FALSE,"Layout Passiva"}</definedName>
    <definedName name="wrn.Bilanz." hidden="1">{#N/A,#N/A,FALSE,"Layout Aktiva";#N/A,#N/A,FALSE,"Layout Passiva"}</definedName>
    <definedName name="wrn.Cash._.Flow." localSheetId="1" hidden="1">{#N/A,#N/A,FALSE,"Layout Cash Flow"}</definedName>
    <definedName name="wrn.Cash._.Flow." hidden="1">{#N/A,#N/A,FALSE,"Layout Cash Flow"}</definedName>
    <definedName name="wrn.Finanzbedarfsrechnung." localSheetId="1" hidden="1">{#N/A,#N/A,FALSE,"Finanzbedarfsrechnung"}</definedName>
    <definedName name="wrn.Finanzbedarfsrechnung." hidden="1">{#N/A,#N/A,FALSE,"Finanzbedarfsrechnung"}</definedName>
    <definedName name="wrn.GuV." localSheetId="1" hidden="1">{#N/A,#N/A,FALSE,"Layout GuV"}</definedName>
    <definedName name="wrn.GuV." hidden="1">{#N/A,#N/A,FALSE,"Layout GuV"}</definedName>
    <definedName name="wrn.Komplettausdruck." localSheetId="1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wrn.Komplettausdruck.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X">#REF!</definedName>
    <definedName name="xRange10001">#REF!</definedName>
    <definedName name="xRange10002">#REF!</definedName>
    <definedName name="xRange10003">#REF!</definedName>
    <definedName name="xRange10004">#REF!</definedName>
    <definedName name="Year1">'[2]Set-up'!$B$14</definedName>
    <definedName name="Year2">'[2]Set-up'!$C$14</definedName>
    <definedName name="Year3">'[2]Set-up'!$D$14</definedName>
    <definedName name="Year4">'[2]Set-up'!$E$14</definedName>
    <definedName name="Year5">'[2]Set-up'!$F$14</definedName>
    <definedName name="Year6">'[2]Set-up'!$G$14</definedName>
    <definedName name="Year7">'[2]Set-up'!$H$14</definedName>
    <definedName name="Year8">'[2]Set-up'!$I$14</definedName>
    <definedName name="YearStart1">#REF!</definedName>
    <definedName name="YearStart2">#REF!</definedName>
    <definedName name="YearStart3">#REF!</definedName>
    <definedName name="YearStart4">#REF!</definedName>
    <definedName name="YearStart5">#REF!</definedName>
    <definedName name="YearStart6">#REF!</definedName>
    <definedName name="YearStart7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92" l="1"/>
  <c r="D104" i="192"/>
  <c r="E103" i="192"/>
  <c r="D103" i="192"/>
  <c r="E102" i="192"/>
  <c r="D102" i="192"/>
  <c r="E101" i="192"/>
  <c r="D101" i="192"/>
  <c r="E100" i="192"/>
  <c r="D100" i="192"/>
  <c r="E99" i="192"/>
  <c r="D99" i="192"/>
  <c r="E98" i="192"/>
  <c r="D98" i="192"/>
  <c r="E97" i="192"/>
  <c r="D97" i="192"/>
  <c r="E96" i="192"/>
  <c r="D96" i="192"/>
  <c r="E95" i="192"/>
  <c r="D95" i="192"/>
  <c r="E94" i="192"/>
  <c r="D94" i="192"/>
  <c r="E93" i="192"/>
  <c r="D93" i="192"/>
  <c r="E92" i="192"/>
  <c r="D92" i="192"/>
  <c r="E91" i="192"/>
  <c r="D91" i="192"/>
  <c r="E90" i="192"/>
  <c r="D90" i="192"/>
  <c r="E89" i="192"/>
  <c r="D89" i="192"/>
  <c r="E88" i="192"/>
  <c r="D88" i="192"/>
  <c r="E87" i="192"/>
  <c r="D87" i="192"/>
  <c r="E86" i="192"/>
  <c r="D86" i="192"/>
  <c r="E85" i="192"/>
  <c r="D85" i="192"/>
  <c r="E84" i="192"/>
  <c r="D84" i="192"/>
  <c r="E83" i="192"/>
  <c r="D83" i="192"/>
  <c r="E82" i="192"/>
  <c r="D82" i="192"/>
  <c r="E81" i="192"/>
  <c r="D81" i="192"/>
  <c r="E80" i="192"/>
  <c r="D80" i="192"/>
  <c r="E79" i="192"/>
  <c r="D79" i="192"/>
  <c r="E78" i="192"/>
  <c r="D78" i="192"/>
  <c r="E77" i="192"/>
  <c r="D77" i="192"/>
  <c r="E76" i="192"/>
  <c r="D76" i="192"/>
  <c r="E75" i="192"/>
  <c r="D75" i="192"/>
  <c r="E74" i="192"/>
  <c r="D74" i="192"/>
  <c r="E73" i="192"/>
  <c r="D73" i="192"/>
  <c r="E72" i="192"/>
  <c r="D72" i="192"/>
  <c r="E71" i="192"/>
  <c r="D71" i="192"/>
  <c r="E70" i="192"/>
  <c r="D70" i="192"/>
  <c r="E69" i="192"/>
  <c r="D69" i="192"/>
  <c r="E68" i="192"/>
  <c r="D68" i="192"/>
  <c r="E67" i="192"/>
  <c r="D67" i="192"/>
  <c r="E66" i="192"/>
  <c r="D66" i="192"/>
  <c r="E65" i="192"/>
  <c r="D65" i="192"/>
  <c r="E64" i="192"/>
  <c r="D64" i="192"/>
  <c r="E63" i="192"/>
  <c r="D63" i="192"/>
  <c r="E62" i="192"/>
  <c r="D62" i="192"/>
  <c r="E61" i="192"/>
  <c r="D61" i="192"/>
  <c r="E60" i="192"/>
  <c r="D60" i="192"/>
  <c r="E59" i="192"/>
  <c r="D59" i="192"/>
  <c r="E58" i="192"/>
  <c r="D58" i="192"/>
  <c r="E57" i="192"/>
  <c r="D57" i="192"/>
  <c r="E56" i="192"/>
  <c r="D56" i="192"/>
  <c r="E55" i="192"/>
  <c r="D55" i="192"/>
  <c r="E54" i="192"/>
  <c r="D54" i="192"/>
  <c r="E53" i="192"/>
  <c r="D53" i="192"/>
  <c r="E52" i="192"/>
  <c r="D52" i="192"/>
  <c r="E51" i="192"/>
  <c r="D51" i="192"/>
  <c r="E50" i="192"/>
  <c r="D50" i="192"/>
  <c r="E49" i="192"/>
  <c r="D49" i="192"/>
  <c r="E48" i="192"/>
  <c r="D48" i="192"/>
  <c r="E47" i="192"/>
  <c r="D47" i="192"/>
  <c r="E46" i="192"/>
  <c r="D46" i="192"/>
  <c r="E45" i="192"/>
  <c r="D45" i="192"/>
  <c r="E44" i="192"/>
  <c r="D44" i="192"/>
  <c r="E43" i="192"/>
  <c r="D43" i="192"/>
  <c r="E42" i="192"/>
  <c r="D42" i="192"/>
  <c r="E41" i="192"/>
  <c r="D41" i="192"/>
  <c r="E40" i="192"/>
  <c r="D40" i="192"/>
  <c r="E39" i="192"/>
  <c r="D39" i="192"/>
  <c r="E38" i="192"/>
  <c r="D38" i="192"/>
  <c r="E37" i="192"/>
  <c r="D37" i="192"/>
  <c r="E36" i="192"/>
  <c r="D36" i="192"/>
  <c r="E35" i="192"/>
  <c r="D35" i="192"/>
  <c r="E34" i="192"/>
  <c r="D34" i="192"/>
  <c r="E33" i="192"/>
  <c r="D33" i="192"/>
  <c r="E32" i="192"/>
  <c r="D32" i="192"/>
  <c r="E31" i="192"/>
  <c r="D31" i="192"/>
  <c r="E30" i="192"/>
  <c r="D30" i="192"/>
  <c r="E29" i="192"/>
  <c r="D29" i="192"/>
  <c r="E28" i="192"/>
  <c r="D28" i="192"/>
  <c r="E27" i="192"/>
  <c r="D27" i="192"/>
  <c r="E26" i="192"/>
  <c r="D26" i="192"/>
  <c r="E25" i="192"/>
  <c r="D25" i="192"/>
  <c r="E24" i="192"/>
  <c r="D24" i="192"/>
  <c r="E23" i="192"/>
  <c r="D23" i="192"/>
  <c r="E22" i="192"/>
  <c r="D22" i="192"/>
  <c r="E21" i="192"/>
  <c r="D21" i="192"/>
  <c r="E20" i="192"/>
  <c r="D20" i="192"/>
  <c r="E19" i="192"/>
  <c r="D19" i="192"/>
  <c r="E18" i="192"/>
  <c r="D18" i="192"/>
  <c r="E17" i="192"/>
  <c r="D17" i="192"/>
  <c r="E16" i="192"/>
  <c r="D16" i="192"/>
  <c r="E15" i="192"/>
  <c r="D15" i="192"/>
  <c r="E14" i="192"/>
  <c r="D14" i="192"/>
  <c r="E13" i="192"/>
  <c r="D13" i="192"/>
  <c r="E12" i="192"/>
  <c r="D12" i="192"/>
  <c r="E11" i="192"/>
  <c r="D11" i="192"/>
  <c r="E10" i="192"/>
  <c r="D10" i="192"/>
  <c r="E9" i="192"/>
  <c r="D9" i="192"/>
  <c r="E8" i="192"/>
  <c r="D8" i="192"/>
  <c r="E7" i="192"/>
  <c r="D7" i="192"/>
  <c r="E6" i="192"/>
  <c r="D6" i="192"/>
  <c r="E5" i="192"/>
  <c r="D5" i="192"/>
  <c r="E4" i="192"/>
  <c r="D4" i="192"/>
  <c r="E3" i="192"/>
  <c r="D3" i="192"/>
  <c r="C4" i="192"/>
  <c r="C5" i="192"/>
  <c r="C6" i="192"/>
  <c r="C7" i="192"/>
  <c r="C8" i="192"/>
  <c r="C9" i="192"/>
  <c r="C10" i="192"/>
  <c r="C11" i="192"/>
  <c r="C12" i="192"/>
  <c r="C13" i="192"/>
  <c r="C14" i="192"/>
  <c r="C15" i="192"/>
  <c r="C16" i="192"/>
  <c r="C17" i="192"/>
  <c r="C18" i="192"/>
  <c r="C19" i="192"/>
  <c r="C20" i="192"/>
  <c r="C21" i="192"/>
  <c r="C22" i="192"/>
  <c r="C23" i="192"/>
  <c r="C24" i="192"/>
  <c r="C25" i="192"/>
  <c r="C26" i="192"/>
  <c r="C27" i="192"/>
  <c r="C28" i="192"/>
  <c r="C29" i="192"/>
  <c r="C30" i="192"/>
  <c r="C31" i="192"/>
  <c r="C32" i="192"/>
  <c r="C33" i="192"/>
  <c r="C34" i="192"/>
  <c r="C35" i="192"/>
  <c r="C36" i="192"/>
  <c r="C37" i="192"/>
  <c r="C38" i="192"/>
  <c r="C39" i="192"/>
  <c r="C40" i="192"/>
  <c r="C41" i="192"/>
  <c r="C42" i="192"/>
  <c r="C43" i="192"/>
  <c r="C44" i="192"/>
  <c r="C45" i="192"/>
  <c r="C46" i="192"/>
  <c r="C47" i="192"/>
  <c r="C48" i="192"/>
  <c r="C49" i="192"/>
  <c r="C50" i="192"/>
  <c r="C51" i="192"/>
  <c r="C52" i="192"/>
  <c r="C53" i="192"/>
  <c r="C54" i="192"/>
  <c r="C55" i="192"/>
  <c r="C56" i="192"/>
  <c r="C57" i="192"/>
  <c r="C58" i="192"/>
  <c r="C59" i="192"/>
  <c r="C60" i="192"/>
  <c r="C61" i="192"/>
  <c r="C62" i="192"/>
  <c r="C63" i="192"/>
  <c r="C64" i="192"/>
  <c r="C65" i="192"/>
  <c r="C66" i="192"/>
  <c r="C67" i="192"/>
  <c r="C68" i="192"/>
  <c r="C69" i="192"/>
  <c r="C70" i="192"/>
  <c r="C71" i="192"/>
  <c r="C72" i="192"/>
  <c r="C73" i="192"/>
  <c r="C74" i="192"/>
  <c r="C75" i="192"/>
  <c r="C76" i="192"/>
  <c r="C77" i="192"/>
  <c r="C78" i="192"/>
  <c r="C79" i="192"/>
  <c r="C80" i="192"/>
  <c r="C81" i="192"/>
  <c r="C82" i="192"/>
  <c r="C83" i="192"/>
  <c r="C84" i="192"/>
  <c r="C85" i="192"/>
  <c r="C86" i="192"/>
  <c r="C87" i="192"/>
  <c r="C88" i="192"/>
  <c r="C89" i="192"/>
  <c r="C90" i="192"/>
  <c r="C91" i="192"/>
  <c r="C92" i="192"/>
  <c r="C93" i="192"/>
  <c r="C94" i="192"/>
  <c r="C95" i="192"/>
  <c r="C96" i="192"/>
  <c r="C97" i="192"/>
  <c r="C98" i="192"/>
  <c r="C99" i="192"/>
  <c r="C100" i="192"/>
  <c r="C101" i="192"/>
  <c r="C102" i="192"/>
  <c r="C103" i="192"/>
  <c r="C104" i="192"/>
  <c r="C3" i="192"/>
  <c r="D93" i="203" l="1"/>
  <c r="C93" i="203"/>
  <c r="D92" i="203"/>
  <c r="C92" i="203"/>
  <c r="D91" i="203"/>
  <c r="C91" i="203"/>
  <c r="D87" i="203"/>
  <c r="C87" i="203"/>
  <c r="D85" i="203"/>
  <c r="C85" i="203"/>
  <c r="D84" i="203"/>
  <c r="C84" i="203"/>
  <c r="D82" i="203"/>
  <c r="C82" i="203"/>
  <c r="D81" i="203"/>
  <c r="C81" i="203"/>
  <c r="D80" i="203"/>
  <c r="C80" i="203"/>
  <c r="D63" i="203"/>
  <c r="C63" i="203"/>
  <c r="D59" i="203"/>
  <c r="C59" i="203"/>
  <c r="D58" i="203"/>
  <c r="C58" i="203"/>
  <c r="D54" i="203"/>
  <c r="C54" i="203"/>
  <c r="D53" i="203"/>
  <c r="C53" i="203"/>
  <c r="D48" i="203"/>
  <c r="C48" i="203"/>
  <c r="D47" i="203"/>
  <c r="C47" i="203"/>
  <c r="D38" i="203"/>
  <c r="C38" i="203"/>
  <c r="D37" i="203"/>
  <c r="C37" i="203"/>
  <c r="D29" i="203"/>
  <c r="C29" i="203"/>
  <c r="D24" i="203"/>
  <c r="C24" i="203"/>
  <c r="D20" i="203"/>
  <c r="C20" i="203"/>
  <c r="D14" i="203"/>
  <c r="C14" i="203"/>
  <c r="D124" i="205" l="1"/>
  <c r="C124" i="205"/>
  <c r="D123" i="205"/>
  <c r="C123" i="205"/>
  <c r="D121" i="205"/>
  <c r="C121" i="205"/>
  <c r="D115" i="205"/>
  <c r="C115" i="205"/>
  <c r="D113" i="205"/>
  <c r="C113" i="205"/>
  <c r="D112" i="205"/>
  <c r="C112" i="205"/>
  <c r="D110" i="205"/>
  <c r="C110" i="205"/>
  <c r="D109" i="205"/>
  <c r="C109" i="205"/>
  <c r="D108" i="205"/>
  <c r="C108" i="205"/>
  <c r="D87" i="205"/>
  <c r="C87" i="205"/>
  <c r="D80" i="205"/>
  <c r="C80" i="205"/>
  <c r="D79" i="205"/>
  <c r="C79" i="205"/>
  <c r="D77" i="205"/>
  <c r="C77" i="205"/>
  <c r="D73" i="205"/>
  <c r="C73" i="205"/>
  <c r="D72" i="205"/>
  <c r="C72" i="205"/>
  <c r="D63" i="205"/>
  <c r="C63" i="205"/>
  <c r="D62" i="205"/>
  <c r="C62" i="205"/>
  <c r="D52" i="205"/>
  <c r="C52" i="205"/>
  <c r="D51" i="205"/>
  <c r="C51" i="205"/>
  <c r="D38" i="205"/>
  <c r="C38" i="205"/>
  <c r="D30" i="205"/>
  <c r="C30" i="205"/>
  <c r="D24" i="205"/>
  <c r="C24" i="205"/>
  <c r="D16" i="205"/>
  <c r="C16" i="205"/>
  <c r="D112" i="204"/>
  <c r="C112" i="204"/>
  <c r="D111" i="204"/>
  <c r="C111" i="204"/>
  <c r="D109" i="204"/>
  <c r="C109" i="204"/>
  <c r="D104" i="204"/>
  <c r="C104" i="204"/>
  <c r="D102" i="204"/>
  <c r="C102" i="204"/>
  <c r="D101" i="204"/>
  <c r="C101" i="204"/>
  <c r="D99" i="204"/>
  <c r="C99" i="204"/>
  <c r="D98" i="204"/>
  <c r="C98" i="204"/>
  <c r="D97" i="204"/>
  <c r="C97" i="204"/>
  <c r="D77" i="204"/>
  <c r="C77" i="204"/>
  <c r="D70" i="204"/>
  <c r="C70" i="204"/>
  <c r="D69" i="204"/>
  <c r="C69" i="204"/>
  <c r="D65" i="204"/>
  <c r="C65" i="204"/>
  <c r="D64" i="204"/>
  <c r="C64" i="204"/>
  <c r="D56" i="204"/>
  <c r="C56" i="204"/>
  <c r="D55" i="204"/>
  <c r="C55" i="204"/>
  <c r="D46" i="204"/>
  <c r="C46" i="204"/>
  <c r="D45" i="204"/>
  <c r="C45" i="204"/>
  <c r="D35" i="204"/>
  <c r="C35" i="204"/>
  <c r="D27" i="204"/>
  <c r="C27" i="204"/>
  <c r="D21" i="204"/>
  <c r="C21" i="204"/>
  <c r="D15" i="204"/>
  <c r="C15" i="204"/>
  <c r="C20" i="197" l="1"/>
  <c r="D20" i="197"/>
  <c r="D14" i="197" l="1"/>
  <c r="D12" i="197"/>
  <c r="D11" i="197"/>
  <c r="D10" i="197"/>
  <c r="D15" i="197" s="1"/>
  <c r="C10" i="197"/>
  <c r="C15" i="197" s="1"/>
  <c r="C14" i="197"/>
  <c r="C13" i="197"/>
  <c r="C12" i="197"/>
  <c r="C11" i="197"/>
  <c r="D13" i="197"/>
  <c r="C7" i="197" l="1"/>
  <c r="C24" i="197" s="1"/>
  <c r="D7" i="197"/>
  <c r="D24" i="197" s="1"/>
  <c r="D8" i="197" l="1"/>
  <c r="D16" i="197" s="1"/>
  <c r="C8" i="197" l="1"/>
  <c r="C16" i="197" s="1"/>
  <c r="D21" i="197"/>
  <c r="D23" i="197" s="1"/>
  <c r="D22" i="197"/>
  <c r="C22" i="197" l="1"/>
  <c r="C21" i="197"/>
  <c r="C23" i="197" s="1"/>
</calcChain>
</file>

<file path=xl/sharedStrings.xml><?xml version="1.0" encoding="utf-8"?>
<sst xmlns="http://schemas.openxmlformats.org/spreadsheetml/2006/main" count="534" uniqueCount="159">
  <si>
    <t>FY18</t>
  </si>
  <si>
    <t>FY19</t>
  </si>
  <si>
    <t>Jul19</t>
  </si>
  <si>
    <t>Aug19</t>
  </si>
  <si>
    <t>Sep19</t>
  </si>
  <si>
    <t>Net sales</t>
  </si>
  <si>
    <t>Reported EBITDA</t>
  </si>
  <si>
    <t>Inventory &amp; WIP</t>
  </si>
  <si>
    <t>Other current assets</t>
  </si>
  <si>
    <t>Other liabilities</t>
  </si>
  <si>
    <t>Section 3 - Cash flow</t>
  </si>
  <si>
    <t>Acc. #</t>
  </si>
  <si>
    <t>Account name</t>
  </si>
  <si>
    <t>3.1 Operational cash flow</t>
  </si>
  <si>
    <t>Operational cash flow</t>
  </si>
  <si>
    <t>Change in working capital</t>
  </si>
  <si>
    <t>Trade receivables</t>
  </si>
  <si>
    <t>Trade payables</t>
  </si>
  <si>
    <t>Total change in working capital</t>
  </si>
  <si>
    <t>Adjusted operational cash flow (OCF)</t>
  </si>
  <si>
    <t>CAPEX</t>
  </si>
  <si>
    <t>Total CAPEX</t>
  </si>
  <si>
    <t>Adjusted free cash flow (FCF)</t>
  </si>
  <si>
    <t>EBITDA to OCF, %</t>
  </si>
  <si>
    <t>EBITDA to FCF, %</t>
  </si>
  <si>
    <t>CAPEX as % of net sales</t>
  </si>
  <si>
    <t>DKKk</t>
  </si>
  <si>
    <t>Saldobalance for perioden 01.07.19 - 31.07.19</t>
  </si>
  <si>
    <t>Nr.</t>
  </si>
  <si>
    <t>Navn</t>
  </si>
  <si>
    <t>Perioden</t>
  </si>
  <si>
    <t>År til dato</t>
  </si>
  <si>
    <t>Varesalg</t>
  </si>
  <si>
    <t>Ejendomsservice</t>
  </si>
  <si>
    <t>Gårdmandservice</t>
  </si>
  <si>
    <t>Vinduespolering</t>
  </si>
  <si>
    <t>Kontorrengøring</t>
  </si>
  <si>
    <t>Ekstraarbejde</t>
  </si>
  <si>
    <t>Græsslåning</t>
  </si>
  <si>
    <t>Gartnerarbejde</t>
  </si>
  <si>
    <t>Igangværende arbejder</t>
  </si>
  <si>
    <t>Rykkergebyr</t>
  </si>
  <si>
    <t>Periodisering, omsætning</t>
  </si>
  <si>
    <t> </t>
  </si>
  <si>
    <t>Omsætning</t>
  </si>
  <si>
    <t>Vareindkøb til kunder</t>
  </si>
  <si>
    <t>Måtte leje</t>
  </si>
  <si>
    <t>Rep. og  vedligehold af maskiner</t>
  </si>
  <si>
    <t>Genbrugsplads</t>
  </si>
  <si>
    <t>Vareforbrug</t>
  </si>
  <si>
    <t>Underleverandør</t>
  </si>
  <si>
    <t>Underleverandør vinduespudsning</t>
  </si>
  <si>
    <t>Underleverandør hovedrengøring</t>
  </si>
  <si>
    <t>Vareforbrug og fremmed arbejde</t>
  </si>
  <si>
    <t>GPS tracking (service)</t>
  </si>
  <si>
    <t>Brændstof m. moms</t>
  </si>
  <si>
    <t>Reparation og vedligeholdelse af biler m. moms</t>
  </si>
  <si>
    <t>Vægtafgift og forsikringer (gulplade biler)</t>
  </si>
  <si>
    <t>Kørsel</t>
  </si>
  <si>
    <t>AM-indkomst, løn (service)</t>
  </si>
  <si>
    <t>Medarbejder ATP (service)</t>
  </si>
  <si>
    <t>Medarbejder pension (service)</t>
  </si>
  <si>
    <t>Bidragsfri A-indkomst (service)</t>
  </si>
  <si>
    <t>AM-indkomst, feriepenge (service)</t>
  </si>
  <si>
    <t>Virksomhed pension (service)</t>
  </si>
  <si>
    <t>Virksomhed ATP (service)</t>
  </si>
  <si>
    <t>Lønninger, service</t>
  </si>
  <si>
    <t>DÆKNINGSBIDRAG I</t>
  </si>
  <si>
    <t>AM-indkomst, løn (admin)</t>
  </si>
  <si>
    <t>Medarbejder ATP (admin)</t>
  </si>
  <si>
    <t>Medarbejder pension (admin)</t>
  </si>
  <si>
    <t>Fradrag i løn, kantine (admin)</t>
  </si>
  <si>
    <t>Fri bil, fri tlf</t>
  </si>
  <si>
    <t>AM-indkomst, feriepenge (admin)</t>
  </si>
  <si>
    <t>Virksomhed pension (admin)</t>
  </si>
  <si>
    <t>Virksomhed ATP (admin)</t>
  </si>
  <si>
    <t>Lønninger, admin</t>
  </si>
  <si>
    <t>DÆKNINGSBIDRAG II</t>
  </si>
  <si>
    <t>Wellness u. moms</t>
  </si>
  <si>
    <t>Erhvervsforsikring</t>
  </si>
  <si>
    <t>Diverse personaleudgifter u. moms</t>
  </si>
  <si>
    <t>Personale uddannelse m. moms</t>
  </si>
  <si>
    <t>Øvrige personaleomkostninger</t>
  </si>
  <si>
    <t>Løn og personale</t>
  </si>
  <si>
    <t>Annoncer og reklame</t>
  </si>
  <si>
    <t>Internet marketing moms/udland</t>
  </si>
  <si>
    <t>Hjemmeside</t>
  </si>
  <si>
    <t>Markedsføring</t>
  </si>
  <si>
    <t>Salgsomkostninger</t>
  </si>
  <si>
    <t>Husleje m/moms</t>
  </si>
  <si>
    <t>El, varme mv.</t>
  </si>
  <si>
    <t>Lokaleomkostninger</t>
  </si>
  <si>
    <t>Advokat og revisor</t>
  </si>
  <si>
    <t>Bogføringsassistance</t>
  </si>
  <si>
    <t>Konsulentbistand</t>
  </si>
  <si>
    <t>Abonnementer &amp; kontingenter m. moms</t>
  </si>
  <si>
    <t>Serviceforsikring</t>
  </si>
  <si>
    <t>Bøde, ej fradrag</t>
  </si>
  <si>
    <t>Telefoni</t>
  </si>
  <si>
    <t>Telefonservice</t>
  </si>
  <si>
    <t>Internet og webhotel</t>
  </si>
  <si>
    <t>Internet og webhotel u. moms</t>
  </si>
  <si>
    <t>Regnskabsprogram</t>
  </si>
  <si>
    <t>Computer software</t>
  </si>
  <si>
    <t>Computer software moms/udland</t>
  </si>
  <si>
    <t>Diverse m. moms</t>
  </si>
  <si>
    <t>Øredifferencer, debitor, kreditor, finans</t>
  </si>
  <si>
    <t>Administration</t>
  </si>
  <si>
    <t>Øvrige omkostninger</t>
  </si>
  <si>
    <t>Resultat før afskrivninger</t>
  </si>
  <si>
    <t>Småanskaffelser</t>
  </si>
  <si>
    <t>Afskrivninger</t>
  </si>
  <si>
    <t>Resultat før finansiering</t>
  </si>
  <si>
    <t>Renteindtægter, diverse</t>
  </si>
  <si>
    <t>Renteindtægter mv.</t>
  </si>
  <si>
    <t>Renteudgift, SKAT inddrivelse</t>
  </si>
  <si>
    <t>Bank gebyr</t>
  </si>
  <si>
    <t>Renteudgift</t>
  </si>
  <si>
    <t>Fradragsberettigede renteudgifter</t>
  </si>
  <si>
    <t>Renteudgifter mv.</t>
  </si>
  <si>
    <t>Resultat</t>
  </si>
  <si>
    <t>Saldobalance for perioden 01.08.19 - 31.08.19</t>
  </si>
  <si>
    <t>Anden indkomst</t>
  </si>
  <si>
    <t>Underleverandør snerydning / saltning</t>
  </si>
  <si>
    <t>Underleverandør gartnerarbejde</t>
  </si>
  <si>
    <t>Rejseudgifter (service)</t>
  </si>
  <si>
    <t>Parkering m. moms</t>
  </si>
  <si>
    <t>Parkering u. moms</t>
  </si>
  <si>
    <t>Fradrag i løn, kantine (service)</t>
  </si>
  <si>
    <t>Kilometerpenge (service)</t>
  </si>
  <si>
    <t>Arbejdstøj</t>
  </si>
  <si>
    <t>Diverse personaleudgifter rep. moms</t>
  </si>
  <si>
    <t>Rejseudgifter</t>
  </si>
  <si>
    <t>Rengøring, vedligehold og dekoration</t>
  </si>
  <si>
    <t>IKANO BANK (leasing af kontormøbler)</t>
  </si>
  <si>
    <t>Lokale udstyr m. moms</t>
  </si>
  <si>
    <t>Lønadministration</t>
  </si>
  <si>
    <t>Kontorartikler og tryksager m. moms</t>
  </si>
  <si>
    <t>Porto og gebyrer</t>
  </si>
  <si>
    <t>Renteudgift, leverandører mv.</t>
  </si>
  <si>
    <t>Ikke-fradragsberettigede renter</t>
  </si>
  <si>
    <t>Saldobalance for perioden 01.09.19 - 30.09.19</t>
  </si>
  <si>
    <t>Affaldsgebyr</t>
  </si>
  <si>
    <t>Vedligehold varer</t>
  </si>
  <si>
    <t>Småanskaffelser produktion</t>
  </si>
  <si>
    <t>Feriepengeoptjening - Ferie med løn - brutto (service)</t>
  </si>
  <si>
    <t>B-indkomst (service)</t>
  </si>
  <si>
    <t>Fradrag i løn, p-bøde (service)</t>
  </si>
  <si>
    <t>Regulering af feriepengeforpligtelser</t>
  </si>
  <si>
    <t>AUB/AES/barsel.dk/finansieringsbidrag/AFU</t>
  </si>
  <si>
    <t>Repræsentation, gaver og blomster</t>
  </si>
  <si>
    <t>Repræsentation</t>
  </si>
  <si>
    <t>Konsulentbistand u/moms</t>
  </si>
  <si>
    <t>Renteudgift, bank</t>
  </si>
  <si>
    <t>Garageleje for lager</t>
  </si>
  <si>
    <t>Gebyr, SKAT inddrivelse</t>
  </si>
  <si>
    <t>B-indkomst (admin)</t>
  </si>
  <si>
    <t>Leasing TASKalfa</t>
  </si>
  <si>
    <t>Husleje hjemmekontor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</si>
</sst>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;\(#,##0\);\-;@"/>
    <numFmt numFmtId="166" formatCode="#,##0.00;\(#,##0.00\);\-;@"/>
    <numFmt numFmtId="168" formatCode="#\ ##0;\(#\ ##0\);\-"/>
    <numFmt numFmtId="169" formatCode="#,##0;\(#,##0\);\-"/>
    <numFmt numFmtId="174" formatCode="[$-409]mmm/yy;@"/>
  </numFmts>
  <fonts count="29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</font>
    <font>
      <b/>
      <sz val="24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4D4D4D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4F2D7F"/>
      <name val="Arial"/>
      <family val="2"/>
    </font>
    <font>
      <b/>
      <sz val="14"/>
      <color rgb="FF4F2D7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7D7D7D"/>
      <name val="Arial"/>
      <family val="2"/>
    </font>
    <font>
      <sz val="8"/>
      <color rgb="FF383838"/>
      <name val="Arial Narrow"/>
      <family val="2"/>
    </font>
    <font>
      <b/>
      <sz val="8"/>
      <color rgb="FF00A7B5"/>
      <name val="Arial"/>
      <family val="2"/>
    </font>
    <font>
      <b/>
      <sz val="8"/>
      <color rgb="FF38383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theme="3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rgb="FFF2F2F2"/>
        <bgColor indexed="8"/>
      </patternFill>
    </fill>
  </fills>
  <borders count="5">
    <border>
      <left/>
      <right/>
      <top/>
      <bottom/>
      <diagonal/>
    </border>
    <border>
      <left/>
      <right/>
      <top/>
      <bottom style="thin">
        <color rgb="FF5A5A5A"/>
      </bottom>
      <diagonal/>
    </border>
    <border>
      <left/>
      <right/>
      <top style="thin">
        <color rgb="FF5A5A5A"/>
      </top>
      <bottom style="thin">
        <color rgb="FF5A5A5A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174" fontId="26" fillId="0" borderId="4" applyFill="0" applyProtection="0">
      <alignment horizontal="right" wrapText="1"/>
    </xf>
    <xf numFmtId="9" fontId="27" fillId="0" borderId="0" applyFont="0" applyFill="0" applyBorder="0" applyAlignment="0" applyProtection="0"/>
    <xf numFmtId="0" fontId="27" fillId="0" borderId="0"/>
    <xf numFmtId="0" fontId="28" fillId="0" borderId="0"/>
  </cellStyleXfs>
  <cellXfs count="86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165" fontId="4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 vertical="center"/>
    </xf>
    <xf numFmtId="15" fontId="7" fillId="0" borderId="0" xfId="0" applyNumberFormat="1" applyFont="1"/>
    <xf numFmtId="0" fontId="7" fillId="0" borderId="0" xfId="0" applyFont="1" applyBorder="1" applyAlignment="1"/>
    <xf numFmtId="15" fontId="7" fillId="0" borderId="0" xfId="0" applyNumberFormat="1" applyFont="1" applyBorder="1"/>
    <xf numFmtId="0" fontId="6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8" fillId="3" borderId="0" xfId="0" applyFont="1" applyFill="1" applyBorder="1" applyAlignment="1">
      <alignment horizontal="right" vertical="top"/>
    </xf>
    <xf numFmtId="165" fontId="12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165" fontId="4" fillId="2" borderId="0" xfId="0" applyNumberFormat="1" applyFont="1" applyFill="1" applyBorder="1" applyAlignment="1">
      <alignment horizontal="right" vertical="center"/>
    </xf>
    <xf numFmtId="0" fontId="12" fillId="0" borderId="0" xfId="0" quotePrefix="1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 vertical="center"/>
    </xf>
    <xf numFmtId="0" fontId="12" fillId="2" borderId="0" xfId="0" quotePrefix="1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2" borderId="0" xfId="0" quotePrefix="1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0" fontId="7" fillId="0" borderId="0" xfId="0" applyFont="1" applyAlignment="1"/>
    <xf numFmtId="0" fontId="16" fillId="5" borderId="1" xfId="0" quotePrefix="1" applyFont="1" applyFill="1" applyBorder="1" applyAlignment="1">
      <alignment horizontal="right" wrapText="1"/>
    </xf>
    <xf numFmtId="0" fontId="14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right" vertical="top"/>
    </xf>
    <xf numFmtId="169" fontId="18" fillId="3" borderId="0" xfId="0" applyNumberFormat="1" applyFont="1" applyFill="1"/>
    <xf numFmtId="0" fontId="16" fillId="5" borderId="1" xfId="0" applyFont="1" applyFill="1" applyBorder="1" applyAlignment="1">
      <alignment horizontal="left" wrapText="1"/>
    </xf>
    <xf numFmtId="168" fontId="16" fillId="6" borderId="0" xfId="0" applyNumberFormat="1" applyFont="1" applyFill="1" applyAlignment="1">
      <alignment horizontal="left" vertical="top" wrapText="1"/>
    </xf>
    <xf numFmtId="168" fontId="16" fillId="6" borderId="0" xfId="0" applyNumberFormat="1" applyFont="1" applyFill="1" applyAlignment="1">
      <alignment horizontal="right" vertical="top" wrapText="1"/>
    </xf>
    <xf numFmtId="168" fontId="19" fillId="6" borderId="0" xfId="0" applyNumberFormat="1" applyFont="1" applyFill="1" applyAlignment="1">
      <alignment horizontal="left" vertical="top" wrapText="1"/>
    </xf>
    <xf numFmtId="168" fontId="15" fillId="6" borderId="0" xfId="0" applyNumberFormat="1" applyFont="1" applyFill="1" applyAlignment="1">
      <alignment horizontal="right" vertical="top" wrapText="1"/>
    </xf>
    <xf numFmtId="168" fontId="15" fillId="6" borderId="0" xfId="0" applyNumberFormat="1" applyFont="1" applyFill="1" applyAlignment="1">
      <alignment horizontal="left" vertical="top" wrapText="1"/>
    </xf>
    <xf numFmtId="168" fontId="15" fillId="4" borderId="0" xfId="0" applyNumberFormat="1" applyFont="1" applyFill="1" applyAlignment="1">
      <alignment horizontal="right" vertical="top" wrapText="1"/>
    </xf>
    <xf numFmtId="168" fontId="16" fillId="6" borderId="2" xfId="0" applyNumberFormat="1" applyFont="1" applyFill="1" applyBorder="1" applyAlignment="1">
      <alignment horizontal="left" vertical="top" wrapText="1"/>
    </xf>
    <xf numFmtId="168" fontId="16" fillId="6" borderId="2" xfId="0" applyNumberFormat="1" applyFont="1" applyFill="1" applyBorder="1" applyAlignment="1">
      <alignment horizontal="right" vertical="top" wrapText="1"/>
    </xf>
    <xf numFmtId="168" fontId="17" fillId="6" borderId="0" xfId="0" applyNumberFormat="1" applyFont="1" applyFill="1" applyAlignment="1">
      <alignment horizontal="left" vertical="top" wrapText="1"/>
    </xf>
    <xf numFmtId="168" fontId="17" fillId="6" borderId="0" xfId="0" applyNumberFormat="1" applyFont="1" applyFill="1" applyAlignment="1">
      <alignment horizontal="right" vertical="top" wrapText="1"/>
    </xf>
    <xf numFmtId="169" fontId="18" fillId="3" borderId="0" xfId="0" applyNumberFormat="1" applyFont="1" applyFill="1" applyAlignment="1">
      <alignment horizontal="left"/>
    </xf>
    <xf numFmtId="169" fontId="20" fillId="3" borderId="0" xfId="0" applyNumberFormat="1" applyFont="1" applyFill="1"/>
    <xf numFmtId="169" fontId="18" fillId="2" borderId="0" xfId="0" applyNumberFormat="1" applyFont="1" applyFill="1"/>
    <xf numFmtId="169" fontId="15" fillId="6" borderId="0" xfId="0" applyNumberFormat="1" applyFont="1" applyFill="1" applyAlignment="1">
      <alignment horizontal="right" vertical="top" wrapText="1"/>
    </xf>
    <xf numFmtId="168" fontId="15" fillId="4" borderId="0" xfId="0" applyNumberFormat="1" applyFont="1" applyFill="1" applyAlignment="1">
      <alignment horizontal="left" vertical="top" wrapText="1"/>
    </xf>
    <xf numFmtId="168" fontId="17" fillId="6" borderId="3" xfId="0" applyNumberFormat="1" applyFont="1" applyFill="1" applyBorder="1" applyAlignment="1">
      <alignment horizontal="left" vertical="top" wrapText="1"/>
    </xf>
    <xf numFmtId="168" fontId="17" fillId="6" borderId="3" xfId="0" applyNumberFormat="1" applyFont="1" applyFill="1" applyBorder="1" applyAlignment="1">
      <alignment horizontal="right" vertical="top" wrapText="1"/>
    </xf>
    <xf numFmtId="0" fontId="21" fillId="0" borderId="0" xfId="11"/>
    <xf numFmtId="0" fontId="22" fillId="0" borderId="0" xfId="11" applyFont="1"/>
    <xf numFmtId="0" fontId="22" fillId="0" borderId="0" xfId="11" applyFont="1" applyAlignment="1">
      <alignment horizontal="right"/>
    </xf>
    <xf numFmtId="4" fontId="21" fillId="0" borderId="0" xfId="11" applyNumberFormat="1"/>
    <xf numFmtId="4" fontId="22" fillId="0" borderId="0" xfId="11" applyNumberFormat="1" applyFont="1"/>
    <xf numFmtId="0" fontId="24" fillId="0" borderId="0" xfId="11" applyFont="1"/>
    <xf numFmtId="0" fontId="22" fillId="0" borderId="0" xfId="11" applyFont="1" applyAlignment="1"/>
    <xf numFmtId="0" fontId="21" fillId="0" borderId="0" xfId="11" applyAlignment="1"/>
    <xf numFmtId="4" fontId="0" fillId="0" borderId="0" xfId="0" applyNumberFormat="1"/>
    <xf numFmtId="0" fontId="25" fillId="0" borderId="0" xfId="0" applyFont="1"/>
    <xf numFmtId="4" fontId="25" fillId="0" borderId="0" xfId="0" applyNumberFormat="1" applyFont="1"/>
    <xf numFmtId="4" fontId="21" fillId="0" borderId="0" xfId="11" applyNumberFormat="1" applyFill="1"/>
    <xf numFmtId="4" fontId="0" fillId="0" borderId="0" xfId="0" applyNumberFormat="1" applyFill="1"/>
    <xf numFmtId="169" fontId="15" fillId="6" borderId="0" xfId="0" applyNumberFormat="1" applyFont="1" applyFill="1" applyAlignment="1">
      <alignment horizontal="left" vertical="top" wrapText="1"/>
    </xf>
    <xf numFmtId="169" fontId="16" fillId="5" borderId="1" xfId="0" applyNumberFormat="1" applyFont="1" applyFill="1" applyBorder="1" applyAlignment="1">
      <alignment horizontal="right" wrapText="1"/>
    </xf>
    <xf numFmtId="0" fontId="15" fillId="6" borderId="0" xfId="0" applyNumberFormat="1" applyFont="1" applyFill="1" applyAlignment="1">
      <alignment horizontal="right" vertical="top" wrapText="1"/>
    </xf>
    <xf numFmtId="0" fontId="15" fillId="6" borderId="0" xfId="0" applyFont="1" applyFill="1" applyAlignment="1">
      <alignment horizontal="right" vertical="top" wrapText="1"/>
    </xf>
    <xf numFmtId="169" fontId="16" fillId="7" borderId="1" xfId="0" applyNumberFormat="1" applyFont="1" applyFill="1" applyBorder="1" applyAlignment="1">
      <alignment horizontal="right" wrapText="1"/>
    </xf>
    <xf numFmtId="168" fontId="15" fillId="0" borderId="0" xfId="0" applyNumberFormat="1" applyFont="1" applyFill="1" applyAlignment="1">
      <alignment horizontal="right" vertical="top" wrapText="1"/>
    </xf>
    <xf numFmtId="169" fontId="15" fillId="0" borderId="0" xfId="0" applyNumberFormat="1" applyFont="1" applyFill="1" applyAlignment="1">
      <alignment horizontal="right" vertical="top" wrapText="1"/>
    </xf>
    <xf numFmtId="169" fontId="15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right" vertical="top" wrapText="1"/>
    </xf>
  </cellXfs>
  <cellStyles count="17">
    <cellStyle name="Normal" xfId="0" builtinId="0" customBuiltin="1"/>
    <cellStyle name="Normal 16 13" xfId="6" xr:uid="{D4D998AD-D619-4ACD-9BC6-20B34EB98EF9}"/>
    <cellStyle name="Normal 17 2" xfId="9" xr:uid="{5AB70FE6-4BF6-45A8-836B-E938E1840C99}"/>
    <cellStyle name="Normal 2" xfId="11" xr:uid="{15962907-B6D8-4423-A54B-D27F0731907E}"/>
    <cellStyle name="Normal 2 9" xfId="8" xr:uid="{C9B11E37-0FFC-42CE-87CA-E300540E6221}"/>
    <cellStyle name="Normal 3" xfId="15" xr:uid="{65EEBA1B-6905-4AA1-B3A8-FC591CE0C3E1}"/>
    <cellStyle name="Normal 4" xfId="16" xr:uid="{1B656B3F-6313-465A-BD3C-844E51DC1349}"/>
    <cellStyle name="Normal 8" xfId="3" xr:uid="{5C900637-5BE0-4010-A994-2BEC1CCE3ED6}"/>
    <cellStyle name="Normal 8 2 2" xfId="2" xr:uid="{9B60E666-F207-4D58-8D16-CBC58A4B3F5E}"/>
    <cellStyle name="Percent" xfId="1" builtinId="5"/>
    <cellStyle name="Percent 2" xfId="12" xr:uid="{65C7967E-6BB2-48B2-90AB-24A819C97478}"/>
    <cellStyle name="Percent 3" xfId="14" xr:uid="{348CAF55-CD3F-4119-8373-DF23A4D6E105}"/>
    <cellStyle name="Percent 4" xfId="4" xr:uid="{6719E583-0B61-40BE-B2C5-1C5017B2FA33}"/>
    <cellStyle name="Procent 2" xfId="5" xr:uid="{6B0AA0CB-9009-43F9-8EB9-3B09B90524D5}"/>
    <cellStyle name="Procent 2 2" xfId="7" xr:uid="{A1412543-74F5-4608-B41C-D18F8384A591}"/>
    <cellStyle name="Procent 2 2 2" xfId="10" xr:uid="{4CCB062A-BF1E-43F5-91F7-8F81664E0C79}"/>
    <cellStyle name="Smart Subtitle 1" xfId="13" xr:uid="{50165634-72D9-4CB7-875E-96E5B286BBB7}"/>
  </cellStyles>
  <dxfs count="0"/>
  <tableStyles count="0" defaultTableStyle="TableStyleMedium2" defaultPivotStyle="PivotStyleLight16"/>
  <colors>
    <mruColors>
      <color rgb="FF4F2D7F"/>
      <color rgb="FF626262"/>
      <color rgb="FF7F7F7F"/>
      <color rgb="FFF5F3F2"/>
      <color rgb="FF9581B2"/>
      <color rgb="FFB2B2B2"/>
      <color rgb="FF262626"/>
      <color rgb="FFC30045"/>
      <color rgb="FF006D55"/>
      <color rgb="FFAFD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</xdr:row>
      <xdr:rowOff>0</xdr:rowOff>
    </xdr:from>
    <xdr:to>
      <xdr:col>16</xdr:col>
      <xdr:colOff>4396</xdr:colOff>
      <xdr:row>8</xdr:row>
      <xdr:rowOff>20411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086975" y="161925"/>
          <a:ext cx="2633296" cy="1658711"/>
        </a:xfrm>
        <a:prstGeom prst="rect">
          <a:avLst/>
        </a:prstGeom>
        <a:solidFill>
          <a:srgbClr val="C300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latin typeface="+mj-lt"/>
            </a:rPr>
            <a:t>UPDATING</a:t>
          </a:r>
          <a:r>
            <a:rPr lang="en-GB" sz="1100" baseline="0">
              <a:latin typeface="+mj-lt"/>
            </a:rPr>
            <a:t> THE SECTION DIVIDER</a:t>
          </a:r>
        </a:p>
        <a:p>
          <a:pPr algn="l"/>
          <a:endParaRPr lang="en-GB" sz="1100" baseline="0">
            <a:latin typeface="+mj-lt"/>
          </a:endParaRPr>
        </a:p>
        <a:p>
          <a:pPr algn="l"/>
          <a:r>
            <a:rPr lang="en-GB" sz="1000">
              <a:latin typeface="+mj-lt"/>
            </a:rPr>
            <a:t>After you have inserted the section divider, you must update the tab name as below to ensure the information flows through to the TOC:</a:t>
          </a:r>
        </a:p>
        <a:p>
          <a:pPr algn="l"/>
          <a:endParaRPr lang="en-GB" sz="1000" baseline="0">
            <a:latin typeface="+mj-lt"/>
          </a:endParaRPr>
        </a:p>
        <a:p>
          <a:pPr algn="l"/>
          <a:r>
            <a:rPr lang="en-GB" sz="1000" baseline="0">
              <a:latin typeface="+mj-lt"/>
            </a:rPr>
            <a:t>Section</a:t>
          </a:r>
          <a:r>
            <a:rPr lang="en-GB" sz="700" i="1" baseline="0">
              <a:latin typeface="+mj-lt"/>
            </a:rPr>
            <a:t>space</a:t>
          </a:r>
          <a:r>
            <a:rPr lang="en-GB" sz="1000" i="0" baseline="0">
              <a:latin typeface="+mj-lt"/>
            </a:rPr>
            <a:t>[section no]</a:t>
          </a:r>
          <a:r>
            <a:rPr lang="en-GB" sz="700" i="1" baseline="0">
              <a:latin typeface="+mj-lt"/>
            </a:rPr>
            <a:t>space</a:t>
          </a:r>
          <a:r>
            <a:rPr lang="en-GB" sz="1000" i="0" baseline="0">
              <a:latin typeface="+mj-lt"/>
            </a:rPr>
            <a:t>hyphen</a:t>
          </a:r>
          <a:r>
            <a:rPr lang="en-GB" sz="700" i="1" baseline="0">
              <a:latin typeface="+mj-lt"/>
            </a:rPr>
            <a:t>space</a:t>
          </a:r>
          <a:r>
            <a:rPr lang="en-GB" sz="1000" i="0" baseline="0">
              <a:latin typeface="+mj-lt"/>
            </a:rPr>
            <a:t>[Title]</a:t>
          </a:r>
        </a:p>
        <a:p>
          <a:pPr algn="l"/>
          <a:endParaRPr lang="en-GB" sz="1000" i="0" baseline="0">
            <a:latin typeface="+mj-lt"/>
          </a:endParaRPr>
        </a:p>
        <a:p>
          <a:pPr algn="l"/>
          <a:r>
            <a:rPr lang="en-GB" sz="1000" baseline="0">
              <a:latin typeface="+mj-lt"/>
            </a:rPr>
            <a:t>Section [1] - [Example name]</a:t>
          </a:r>
          <a:endParaRPr lang="en-GB" sz="1000">
            <a:latin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mmaberg\Local%20Settings\Temporary%20Internet%20Files\Content.Outlook\37V9ILGG\C-2000-4.1.98\TP%20Planung\Final5Version%2024%208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\3.%20Projekt%20V&#228;rderingar\Avslutade%20projekt\SET_Ramundberget\Arbetsrum\090320%20DCF%20Ramundbergets%20Alpin%20AB-ny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FR\V&amp;S\Projekt\Bygghemma\Calc\Billigbyg\Market%20approach%20Billigby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port%20Bloomber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S00301FILE1\ComMtg\MTG%20Accounting\Company\B&#228;ckegruve\2004\Q%203%202004\B&#228;ckegruve%20Q3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&amp;A%20Valuation%20model%202012070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H-Group\1.1%20Koncern\1%20M&#229;nadsrapportering\2015\2015.12\Saldon%202015.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850\Documents\K\Bob\Data\1.1%20Koncern\2016\K3%202016\Koncern%202016.02%20K3%20RR_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850\Documents\K\Bob\Data\1.1%20Koncern\IFRS-konsolideringar\Koncern%202013.12%20IFRS%20justerad%20T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2727\Documents\K\BOB\M&#229;nadsrapportering\2014\2014.12\Koncern%202014.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850\Documents\K\Bob\Data\1.1%20Koncern\2014\2014.09\Koncern%202014.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2727\Downloads\TS%20Hermes_databook_26022016%20final%20draft%20(002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2727\Downloads\Koncern%202016.03%20IFR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H-Group\0.Koncern\M&#229;nadsrapportering\2013\2013.12\Koncern%202013.12_K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Finance\Corporate%20Finance\P&#229;g&#229;ende%20pitch\KF\KappAhl\Uppdat.2003-06-16\V&#228;rdering%20av%20KappAhlUPPDATERAD0309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\Hastsportenshus\ATG\STAB&amp;U~1\Ekonomi\Gemensam\ATG-KL~1\Vetrapporter%20f&#246;retag%2015%2020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en\2.%20Kunder\Knightec\4.%20Datarum\Erh&#229;llet\Ny%20struktur\Financials\M&#229;nadsrapport\2015-16\12%202015_16%20M&#229;nadsrapportering%20(juli-augusti).xlsx.gzmjn58.partial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850\Documents\K\Bob\Data\1.1%20Koncern\2016\2016.05\Saldon%202016.0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\data\Proman\Yrityskauppa%20-%20uusi\1.%20Toimeksiannot\Profile%20Vehicles%20Oy%20-%201436\Information%20Memorandum%202014\Profile%20Vehicles%20Oy%20Orderbook%20022014%20editoitu%20ver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mmaberg\Local%20Settings\Temporary%20Internet%20Files\Content.Outlook\37V9ILGG\FINANSES\Roberts\Darbs\TV3%20Latvia\Reporting\Monthly\Budget\2003\BU%202003%20London%20format%202002-12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mmaberg\Local%20Settings\Temporary%20Internet%20Files\Content.Outlook\37V9ILGG\FINANSES\Roberts\Darbs\TV3%20Latvia\Reporting\Monthly\Forecast\2003\P2\P2%202003%20London%20format%202003-07-1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FR\V&amp;S\Projekt\Bygghemma\Calc\Billigbyg\PPA-modell%20-%20Billigbyg%20201604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b14\AppData\Local\Microsoft\Windows\Temporary%20Internet%20Files\Content.Outlook\H4I9Y5TQ\Fakturaunderlag%20augusti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850\Documents\K\Bob\Data\1.1%20Koncern\2016\2016.04\Koncern%202016.04%20IFR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asrv1\Fr&#229;n%20gamla%20HD\Vetrapporter%20N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tdk.sharepoint.com/Corpen/2.%20Kunder/Priveq/Project%20Halo%20(2017)/3.%20Databok/4.1%20VA%20Datapack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mmaberg\Local%20Settings\Temporary%20Internet%20Files\Content.Outlook\37V9ILGG\UPCO\Geissinger\Sonstiges\Lehman-Too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2727\Documents\K\BOB\M&#229;nadsrapportering\2015\2015.12\Koncern%202015.1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TGIR\Finance\Report%20Structure\Report%20Structure%20Final_REV(July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FINANZ071\Traviata\Planungsmodell\FF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F%20v2\DCF%20F&#246;retag%20X%20360%202009-01-01_r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ckholm-02\data\Documents%20and%20Settings\4101\Lokala%20inst&#228;llningar\Temporary%20Internet%20Files\Content.Outlook\IHW1FRSK\Kassafl&#246;desanaly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TGIR\Finance\Notering\5901%20Cdon%20Group\BU%202012\CDON%20GROUP%20BU%202012_v2_111124%20adj%20B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llo\Local%20Settings\Temporary%20Internet%20Files\OLKF0\&#197;R%20Sonat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Projekt%20F&#246;rs&#228;ljning\Klimatr&#246;r%20i%20Stockholm%20AB\04_V&#228;rdering\Klimatr&#246;r_DCF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ung"/>
      <sheetName val="Ertragsteuern"/>
      <sheetName val="Finanzierungsrechnung"/>
      <sheetName val="Anlagevermögen"/>
      <sheetName val="Kennzahlen Planungsannahmen"/>
      <sheetName val="zentrale Planungsannahmen"/>
      <sheetName val="Layout Aktiva"/>
      <sheetName val="Layout Passiva"/>
      <sheetName val="Layout GuV"/>
      <sheetName val="Layout Cash Flow"/>
      <sheetName val="Mittelherkunft"/>
      <sheetName val="Mittelverwendung"/>
      <sheetName val="Nettoentnahmen"/>
      <sheetName val="Free Cash-flow I"/>
      <sheetName val="Free Cash-flow II"/>
      <sheetName val="Prognosekennzahlen-Equity"/>
      <sheetName val="Prognosekennzahlen-Entity"/>
      <sheetName val="Sonstige Kennzahlen"/>
      <sheetName val="Sensitivitätsanalyse-Equity"/>
      <sheetName val="Sensitivitätsanalyse-Entity"/>
      <sheetName val="Kennzahlen_Planungsannahmen"/>
      <sheetName val="zentrale_Planungsannahmen"/>
      <sheetName val="Layout_Aktiva"/>
      <sheetName val="Layout_Passiva"/>
      <sheetName val="Layout_GuV"/>
      <sheetName val="Layout_Cash_Flow"/>
      <sheetName val="Free_Cash-flow_I"/>
      <sheetName val="Free_Cash-flow_II"/>
      <sheetName val="Sonstige_Kennzahlen"/>
      <sheetName val="BS Apalby"/>
      <sheetName val="BS Baltazar"/>
      <sheetName val="BS Ekorrbacken"/>
      <sheetName val="BS Fyren"/>
      <sheetName val="BS Hjalmar"/>
      <sheetName val="BS Hälsingegatan"/>
      <sheetName val="BS Idyllen"/>
      <sheetName val="BS Kokalite"/>
      <sheetName val="BS Läroriket"/>
      <sheetName val="BS Lillstrumpan"/>
      <sheetName val="BS Ljustglimten"/>
      <sheetName val="BS Lyckohjulet"/>
      <sheetName val="BS Nyfiken"/>
      <sheetName val="BS Ormen"/>
      <sheetName val="BS Piongränd"/>
      <sheetName val="BS SIP Harmony"/>
      <sheetName val="BS SIP Kista"/>
      <sheetName val="BS SIP Kista Stars"/>
      <sheetName val="BS Skattkammaren"/>
      <sheetName val="BS Sörgården"/>
      <sheetName val="BS Täppan"/>
      <sheetName val="BS Zodiaken"/>
      <sheetName val="BS Tivoli"/>
      <sheetName val="BS Virvelvinden"/>
      <sheetName val="Old Profit and loss (Vaccin)"/>
      <sheetName val="Old Profit and loss (KPH)"/>
      <sheetName val="Old Profit and loss (KPL)"/>
      <sheetName val="Old Balance sheet (KPL)"/>
      <sheetName val="Old Balance sheet (Vaccin)"/>
      <sheetName val="Old Balance sheet (KP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"/>
      <sheetName val="Summary"/>
      <sheetName val="RR Prognos"/>
      <sheetName val="BR Prognos"/>
      <sheetName val="CF"/>
      <sheetName val="Justeringsposter"/>
      <sheetName val="Grafisk analys"/>
      <sheetName val="BR Historik"/>
      <sheetName val="Display"/>
      <sheetName val="Sheet1"/>
      <sheetName val="Prognoser"/>
      <sheetName val="Konkurrenter"/>
      <sheetName val="Investeringar 09_10 till 12_13"/>
      <sheetName val="Investeringar"/>
      <sheetName val="Blad3"/>
      <sheetName val="Känslighetsanalys"/>
      <sheetName val="Resultat mars 2009+budget 08-09"/>
      <sheetName val="Budget 2008-09 - gammal"/>
      <sheetName val="Budget 0809 TOTAL detaljerad"/>
      <sheetName val="RR_Prognos"/>
      <sheetName val="BR_Prognos"/>
      <sheetName val="Grafisk_analys"/>
      <sheetName val="BR_Historik"/>
      <sheetName val="Investeringar_09_10_till_12_13"/>
      <sheetName val="Resultat_mars_2009+budget_08-09"/>
      <sheetName val="Budget_2008-09_-_gammal"/>
      <sheetName val="Budget_0809_TOTAL_detaljerad"/>
    </sheetNames>
    <sheetDataSet>
      <sheetData sheetId="0"/>
      <sheetData sheetId="1">
        <row r="13">
          <cell r="D13" t="str">
            <v>tkr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data"/>
      <sheetName val="_CIQHiddenCacheSheet"/>
      <sheetName val="1.5 Input Capital IQ"/>
      <sheetName val="3.10 Short description peers"/>
      <sheetName val="3.10 Long description peers"/>
      <sheetName val="Multiples &amp; Margins "/>
      <sheetName val="Ratios"/>
      <sheetName val="Peer search"/>
      <sheetName val="Index for betacalculation"/>
      <sheetName val="1_5_Input_Capital_IQ"/>
      <sheetName val="3_10_Short_description_peers"/>
      <sheetName val="3_10_Long_description_peers"/>
      <sheetName val="Multiples_&amp;_Margins_"/>
      <sheetName val="Peer_search"/>
      <sheetName val="Index_for_betacalculation"/>
    </sheetNames>
    <sheetDataSet>
      <sheetData sheetId="0">
        <row r="23">
          <cell r="D23">
            <v>2012</v>
          </cell>
        </row>
      </sheetData>
      <sheetData sheetId="1">
        <row r="3">
          <cell r="C3" t="str">
            <v>SEK</v>
          </cell>
        </row>
        <row r="5">
          <cell r="C5">
            <v>41327</v>
          </cell>
        </row>
        <row r="6">
          <cell r="C6">
            <v>41327</v>
          </cell>
        </row>
        <row r="7">
          <cell r="C7">
            <v>40516</v>
          </cell>
        </row>
        <row r="9">
          <cell r="C9" t="str">
            <v>yes</v>
          </cell>
        </row>
        <row r="10">
          <cell r="C10" t="str">
            <v>yes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Sheet1"/>
      <sheetName val="BLP function"/>
      <sheetName val="BLP_function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uppgifter"/>
      <sheetName val="1310"/>
      <sheetName val="1320"/>
      <sheetName val="1330"/>
      <sheetName val="1660"/>
      <sheetName val="1683"/>
      <sheetName val="1940"/>
      <sheetName val="1941"/>
      <sheetName val="20xx"/>
      <sheetName val="23xx och 28XX"/>
      <sheetName val="2460"/>
      <sheetName val="23xx_och_28XX"/>
      <sheetName val="23xx_och_28XX1"/>
    </sheetNames>
    <sheetDataSet>
      <sheetData sheetId="0" refreshError="1">
        <row r="1">
          <cell r="A1" t="str">
            <v>Bäckegruve AB</v>
          </cell>
        </row>
        <row r="2">
          <cell r="A2" t="str">
            <v>556170-7752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ion 1"/>
      <sheetName val="1.1 Valuation input"/>
      <sheetName val="1.2 Historical P&amp;L"/>
      <sheetName val="1.2 Historical BS"/>
      <sheetName val="1.3 Forecast variables"/>
      <sheetName val="1.4 WACC"/>
      <sheetName val="1.5 Input Bloomberg"/>
      <sheetName val="Section 2"/>
      <sheetName val="2.1 Forecasted P&amp;L"/>
      <sheetName val="2.2 Forecasted BS"/>
      <sheetName val="2.3 Forecasted CF"/>
      <sheetName val="2.4 Taxes"/>
      <sheetName val="2.5 DCF"/>
      <sheetName val="Section 3"/>
      <sheetName val="3.1 Historical P&amp;L"/>
      <sheetName val="3.2 Historical balance sheet"/>
      <sheetName val="3.3 Mgmnt Forecast"/>
      <sheetName val="3.4 PwC Forecast"/>
      <sheetName val="3.5 Cash flow forecast"/>
      <sheetName val="3.6 WACC"/>
      <sheetName val="3.7 Income approach"/>
      <sheetName val="3.8 Sensitivty analysis"/>
      <sheetName val="3.9 Market approach"/>
      <sheetName val="3.10 Description peers"/>
      <sheetName val="Section 4"/>
      <sheetName val="4.1 Historisk RR"/>
      <sheetName val="4.2 Historisk BR"/>
      <sheetName val="4.3 Företagsledningens prognos"/>
      <sheetName val="4.4 PwC Prognos"/>
      <sheetName val="4.5 Kassaflödesprognos"/>
      <sheetName val="4.6 WACC"/>
      <sheetName val="4.7 Beräknat avkastningsvärde"/>
      <sheetName val="4.8 Känslighetsanalys"/>
      <sheetName val="4.9 Relativvärdering"/>
      <sheetName val="4.10 Beskrivning jämf.bolag"/>
      <sheetName val="Section_1"/>
      <sheetName val="1_1_Valuation_input"/>
      <sheetName val="1_2_Historical_P&amp;L"/>
      <sheetName val="1_2_Historical_BS"/>
      <sheetName val="1_3_Forecast_variables"/>
      <sheetName val="1_4_WACC"/>
      <sheetName val="1_5_Input_Bloomberg"/>
      <sheetName val="Section_2"/>
      <sheetName val="2_1_Forecasted_P&amp;L"/>
      <sheetName val="2_2_Forecasted_BS"/>
      <sheetName val="2_3_Forecasted_CF"/>
      <sheetName val="2_4_Taxes"/>
      <sheetName val="2_5_DCF"/>
      <sheetName val="Section_3"/>
      <sheetName val="3_1_Historical_P&amp;L"/>
      <sheetName val="3_2_Historical_balance_sheet"/>
      <sheetName val="3_3_Mgmnt_Forecast"/>
      <sheetName val="3_4_PwC_Forecast"/>
      <sheetName val="3_5_Cash_flow_forecast"/>
      <sheetName val="3_6_WACC"/>
      <sheetName val="3_7_Income_approach"/>
      <sheetName val="3_8_Sensitivty_analysis"/>
      <sheetName val="3_9_Market_approach"/>
      <sheetName val="3_10_Description_peers"/>
      <sheetName val="Section_4"/>
      <sheetName val="4_1_Historisk_RR"/>
      <sheetName val="4_2_Historisk_BR"/>
      <sheetName val="4_3_Företagsledningens_prognos"/>
      <sheetName val="4_4_PwC_Prognos"/>
      <sheetName val="4_5_Kassaflödesprognos"/>
      <sheetName val="4_6_WACC"/>
      <sheetName val="4_7_Beräknat_avkastningsvärde"/>
      <sheetName val="4_8_Känslighetsanalys"/>
      <sheetName val="4_9_Relativvärdering"/>
      <sheetName val="4_10_Beskrivning_jämf_bolag"/>
    </sheetNames>
    <sheetDataSet>
      <sheetData sheetId="0"/>
      <sheetData sheetId="1"/>
      <sheetData sheetId="2">
        <row r="8">
          <cell r="D8" t="str">
            <v>Company</v>
          </cell>
        </row>
        <row r="9">
          <cell r="D9" t="str">
            <v>SEK in millions</v>
          </cell>
        </row>
        <row r="11">
          <cell r="D11">
            <v>39814</v>
          </cell>
        </row>
        <row r="12">
          <cell r="D12">
            <v>12</v>
          </cell>
        </row>
        <row r="13">
          <cell r="D13">
            <v>40908</v>
          </cell>
        </row>
        <row r="17">
          <cell r="D17">
            <v>40909</v>
          </cell>
        </row>
        <row r="18">
          <cell r="D18">
            <v>40909</v>
          </cell>
        </row>
        <row r="19">
          <cell r="E19">
            <v>42735</v>
          </cell>
        </row>
      </sheetData>
      <sheetData sheetId="3">
        <row r="69">
          <cell r="G69"/>
        </row>
      </sheetData>
      <sheetData sheetId="4"/>
      <sheetData sheetId="5">
        <row r="5">
          <cell r="G5">
            <v>40179</v>
          </cell>
        </row>
      </sheetData>
      <sheetData sheetId="6">
        <row r="25">
          <cell r="D25">
            <v>0</v>
          </cell>
        </row>
      </sheetData>
      <sheetData sheetId="7"/>
      <sheetData sheetId="8"/>
      <sheetData sheetId="9">
        <row r="9">
          <cell r="D9">
            <v>0</v>
          </cell>
        </row>
      </sheetData>
      <sheetData sheetId="10"/>
      <sheetData sheetId="11"/>
      <sheetData sheetId="12"/>
      <sheetData sheetId="13">
        <row r="47">
          <cell r="E4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">
          <cell r="D8" t="str">
            <v>Company</v>
          </cell>
        </row>
      </sheetData>
      <sheetData sheetId="38"/>
      <sheetData sheetId="39"/>
      <sheetData sheetId="40">
        <row r="5">
          <cell r="G5">
            <v>40179</v>
          </cell>
        </row>
      </sheetData>
      <sheetData sheetId="41">
        <row r="25">
          <cell r="D25">
            <v>0</v>
          </cell>
        </row>
      </sheetData>
      <sheetData sheetId="42"/>
      <sheetData sheetId="43"/>
      <sheetData sheetId="44">
        <row r="9">
          <cell r="D9">
            <v>0</v>
          </cell>
        </row>
      </sheetData>
      <sheetData sheetId="45"/>
      <sheetData sheetId="46"/>
      <sheetData sheetId="47"/>
      <sheetData sheetId="48">
        <row r="47">
          <cell r="E4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"/>
      <sheetName val="Blad1"/>
      <sheetName val="Pro group"/>
      <sheetName val="NR group"/>
      <sheetName val="TM group"/>
      <sheetName val="UW group"/>
      <sheetName val="UW"/>
      <sheetName val="FM"/>
      <sheetName val="BS"/>
      <sheetName val="GS"/>
      <sheetName val="PDK"/>
      <sheetName val="PSE"/>
      <sheetName val="HM"/>
      <sheetName val="NR"/>
      <sheetName val="BFI"/>
      <sheetName val="BDK"/>
      <sheetName val="BBU"/>
      <sheetName val="BHFI"/>
      <sheetName val="NSE"/>
      <sheetName val="IC"/>
      <sheetName val="BNO"/>
      <sheetName val="BHI"/>
      <sheetName val="BFH"/>
      <sheetName val="BGH"/>
      <sheetName val="TM"/>
      <sheetName val="LK"/>
      <sheetName val="STH"/>
      <sheetName val="GBG"/>
      <sheetName val="HBG"/>
      <sheetName val="FLE"/>
      <sheetName val="Blad2"/>
      <sheetName val="Valuta"/>
      <sheetName val="HC"/>
      <sheetName val="skulder till tidigare ägare"/>
      <sheetName val="EO mm"/>
      <sheetName val="cashpool"/>
      <sheetName val="Pro_group"/>
      <sheetName val="NR_group"/>
      <sheetName val="TM_group"/>
      <sheetName val="UW_group"/>
      <sheetName val="skulder_till_tidigare_ägare"/>
      <sheetName val="EO_mm"/>
      <sheetName val="Pro_group1"/>
      <sheetName val="NR_group1"/>
      <sheetName val="TM_group1"/>
      <sheetName val="UW_group1"/>
      <sheetName val="skulder_till_tidigare_ägare1"/>
      <sheetName val="EO_mm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10000</v>
          </cell>
        </row>
      </sheetData>
      <sheetData sheetId="7">
        <row r="3">
          <cell r="B3">
            <v>10000</v>
          </cell>
        </row>
      </sheetData>
      <sheetData sheetId="8">
        <row r="3">
          <cell r="A3">
            <v>0</v>
          </cell>
        </row>
      </sheetData>
      <sheetData sheetId="9">
        <row r="3">
          <cell r="B3">
            <v>10000</v>
          </cell>
        </row>
      </sheetData>
      <sheetData sheetId="10">
        <row r="4">
          <cell r="A4">
            <v>0</v>
          </cell>
        </row>
      </sheetData>
      <sheetData sheetId="11">
        <row r="4">
          <cell r="A4">
            <v>0</v>
          </cell>
        </row>
      </sheetData>
      <sheetData sheetId="12">
        <row r="2">
          <cell r="E2">
            <v>0</v>
          </cell>
        </row>
      </sheetData>
      <sheetData sheetId="13">
        <row r="2">
          <cell r="E2">
            <v>0</v>
          </cell>
        </row>
      </sheetData>
      <sheetData sheetId="14">
        <row r="4">
          <cell r="A4">
            <v>0</v>
          </cell>
        </row>
      </sheetData>
      <sheetData sheetId="15">
        <row r="4">
          <cell r="A4">
            <v>0</v>
          </cell>
        </row>
      </sheetData>
      <sheetData sheetId="16">
        <row r="4">
          <cell r="C4" t="str">
            <v>Avstämning resultaträkning</v>
          </cell>
        </row>
      </sheetData>
      <sheetData sheetId="17">
        <row r="4">
          <cell r="C4" t="str">
            <v>Avstämning resultaträkning</v>
          </cell>
        </row>
      </sheetData>
      <sheetData sheetId="18">
        <row r="4">
          <cell r="C4" t="str">
            <v>Avstämning resultaträkning</v>
          </cell>
        </row>
      </sheetData>
      <sheetData sheetId="19"/>
      <sheetData sheetId="20">
        <row r="4">
          <cell r="C4" t="str">
            <v>Avstämning resultaträkning</v>
          </cell>
        </row>
      </sheetData>
      <sheetData sheetId="21">
        <row r="4">
          <cell r="C4" t="str">
            <v>Avstämning resultaträkning</v>
          </cell>
        </row>
      </sheetData>
      <sheetData sheetId="22">
        <row r="4">
          <cell r="C4" t="str">
            <v>Avstämning resultaträkning</v>
          </cell>
        </row>
      </sheetData>
      <sheetData sheetId="23">
        <row r="3">
          <cell r="B3">
            <v>10000</v>
          </cell>
        </row>
      </sheetData>
      <sheetData sheetId="24">
        <row r="4">
          <cell r="E4">
            <v>136714.92999979123</v>
          </cell>
        </row>
      </sheetData>
      <sheetData sheetId="25">
        <row r="3">
          <cell r="A3">
            <v>0</v>
          </cell>
        </row>
      </sheetData>
      <sheetData sheetId="26">
        <row r="4">
          <cell r="E4">
            <v>0.19999999999745344</v>
          </cell>
        </row>
      </sheetData>
      <sheetData sheetId="27">
        <row r="4">
          <cell r="E4">
            <v>-5.9999999996889652E-2</v>
          </cell>
        </row>
      </sheetData>
      <sheetData sheetId="28">
        <row r="4">
          <cell r="E4">
            <v>0</v>
          </cell>
        </row>
      </sheetData>
      <sheetData sheetId="29">
        <row r="4">
          <cell r="E4">
            <v>-0.47000000003199593</v>
          </cell>
        </row>
      </sheetData>
      <sheetData sheetId="30"/>
      <sheetData sheetId="31">
        <row r="5">
          <cell r="K5">
            <v>1.2295</v>
          </cell>
        </row>
        <row r="6">
          <cell r="K6">
            <v>9.1745000000000001</v>
          </cell>
        </row>
        <row r="7">
          <cell r="K7">
            <v>0.96060000000000001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land Holding 15.09"/>
      <sheetName val="KONCERN 2015"/>
      <sheetName val="Förv TM"/>
      <sheetName val="Förv BDK"/>
      <sheetName val="Förv PSE"/>
      <sheetName val="Förv BBU"/>
      <sheetName val="Förv UW"/>
      <sheetName val="Förv NR"/>
      <sheetName val="Förv LK"/>
      <sheetName val="NR kassaflöde"/>
      <sheetName val="FRI CF"/>
      <sheetName val="TMA CF"/>
      <sheetName val="BNO CF"/>
      <sheetName val="BFI CF"/>
      <sheetName val="Kassaflöde"/>
      <sheetName val="BHFI CF"/>
      <sheetName val="BDK CF"/>
      <sheetName val="PDK CF"/>
      <sheetName val="BH SE koncern"/>
      <sheetName val="NR CF"/>
      <sheetName val="Översikt"/>
      <sheetName val="Styrflik"/>
      <sheetName val="Pwc"/>
      <sheetName val="Kassaflödesanalys"/>
      <sheetName val="Balansräkning"/>
      <sheetName val="Resultaträkning"/>
      <sheetName val="Eget kapital"/>
      <sheetName val="Förvärvskalkyler"/>
      <sheetName val="KONCERN"/>
      <sheetName val="BGH"/>
      <sheetName val="NSE"/>
      <sheetName val="TM"/>
      <sheetName val="FRI"/>
      <sheetName val="BFH"/>
      <sheetName val="NR"/>
      <sheetName val="HM"/>
      <sheetName val="TMA"/>
      <sheetName val="BDK"/>
      <sheetName val="BNO"/>
      <sheetName val="BHFI"/>
      <sheetName val="PSE"/>
      <sheetName val="PDK"/>
      <sheetName val="BBU"/>
      <sheetName val="LK"/>
      <sheetName val="UW"/>
      <sheetName val="GS"/>
      <sheetName val="FM"/>
      <sheetName val="BS"/>
      <sheetName val="BFI"/>
      <sheetName val="Skatt"/>
      <sheetName val="Anläggningar"/>
      <sheetName val="Balanserade utv kostnader"/>
      <sheetName val="Pågående"/>
      <sheetName val="Materiella"/>
      <sheetName val="GW"/>
      <sheetName val="Varumärke"/>
      <sheetName val="spec från bolag"/>
      <sheetName val="Förvbalans BGH"/>
      <sheetName val="Förvbalans Taloon"/>
      <sheetName val="Finland_Holding_15_09"/>
      <sheetName val="KONCERN_2015"/>
      <sheetName val="Förv_TM"/>
      <sheetName val="Förv_BDK"/>
      <sheetName val="Förv_PSE"/>
      <sheetName val="Förv_BBU"/>
      <sheetName val="Förv_UW"/>
      <sheetName val="Förv_NR"/>
      <sheetName val="Förv_LK"/>
      <sheetName val="NR_kassaflöde"/>
      <sheetName val="FRI_CF"/>
      <sheetName val="TMA_CF"/>
      <sheetName val="BNO_CF"/>
      <sheetName val="BFI_CF"/>
      <sheetName val="BHFI_CF"/>
      <sheetName val="BDK_CF"/>
      <sheetName val="PDK_CF"/>
      <sheetName val="BH_SE_koncern"/>
      <sheetName val="NR_CF"/>
      <sheetName val="Eget_kapital"/>
      <sheetName val="Balanserade_utv_kostnader"/>
      <sheetName val="spec_från_bolag"/>
      <sheetName val="Förvbalans_BGH"/>
      <sheetName val="Förvbalans_Taloon"/>
    </sheetNames>
    <sheetDataSet>
      <sheetData sheetId="0" refreshError="1"/>
      <sheetData sheetId="1" refreshError="1"/>
      <sheetData sheetId="2" refreshError="1"/>
      <sheetData sheetId="3">
        <row r="1">
          <cell r="B1">
            <v>1.1432005999999999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B9">
            <v>9.1745000000000001</v>
          </cell>
        </row>
        <row r="11">
          <cell r="G11">
            <v>1.2422739999999999</v>
          </cell>
        </row>
      </sheetData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>
        <row r="203">
          <cell r="C203">
            <v>9.0904999997723124</v>
          </cell>
        </row>
      </sheetData>
      <sheetData sheetId="35" refreshError="1"/>
      <sheetData sheetId="36" refreshError="1"/>
      <sheetData sheetId="37">
        <row r="229">
          <cell r="D229">
            <v>1.235355</v>
          </cell>
        </row>
      </sheetData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>
        <row r="1">
          <cell r="B1">
            <v>1.1432005999999999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Valuta"/>
      <sheetName val="Styrflik"/>
      <sheetName val="Förvärv Bygghemmakoncern"/>
      <sheetName val="Balansräkning"/>
      <sheetName val="Resultaträkning"/>
      <sheetName val="Kassaflödesanalys"/>
      <sheetName val="Kassaflöde"/>
      <sheetName val="BFI CF"/>
      <sheetName val="BDK CF"/>
      <sheetName val="BNO CF"/>
      <sheetName val="Eget kapital"/>
      <sheetName val="KONCERN"/>
      <sheetName val="BGH"/>
      <sheetName val="NSE"/>
      <sheetName val="BDK"/>
      <sheetName val="TM"/>
      <sheetName val="BFI"/>
      <sheetName val="BNO"/>
      <sheetName val="GBG"/>
      <sheetName val="FLE"/>
      <sheetName val="STH"/>
      <sheetName val="HBG"/>
      <sheetName val="Aktier i DB"/>
      <sheetName val="Anläggningar"/>
      <sheetName val="Other provisions"/>
      <sheetName val="Förv BDK"/>
      <sheetName val="Förv TM"/>
      <sheetName val="KONCERN 2012"/>
      <sheetName val="Deferred tax"/>
      <sheetName val="GW"/>
      <sheetName val="Beneficial rights"/>
      <sheetName val="Brands"/>
      <sheetName val="Cap dev cost"/>
      <sheetName val="Equipment"/>
      <sheetName val="Förvärvskalkyler K3"/>
      <sheetName val="Förvbalans BGH"/>
      <sheetName val="Förvbalans Taloon"/>
      <sheetName val="Blad16"/>
      <sheetName val="Förvärv_Bygghemmakoncern"/>
      <sheetName val="BFI_CF"/>
      <sheetName val="BDK_CF"/>
      <sheetName val="BNO_CF"/>
      <sheetName val="Eget_kapital"/>
      <sheetName val="Aktier_i_DB"/>
      <sheetName val="Other_provisions"/>
      <sheetName val="Förv_BDK"/>
      <sheetName val="Förv_TM"/>
      <sheetName val="KONCERN_2012"/>
      <sheetName val="Deferred_tax"/>
      <sheetName val="Beneficial_rights"/>
      <sheetName val="Cap_dev_cost"/>
      <sheetName val="Förvärvskalkyler_K3"/>
      <sheetName val="Förvbalans_BGH"/>
      <sheetName val="Förvbalans_Taloon"/>
    </sheetNames>
    <sheetDataSet>
      <sheetData sheetId="0"/>
      <sheetData sheetId="1">
        <row r="4">
          <cell r="B4">
            <v>8.6166</v>
          </cell>
        </row>
      </sheetData>
      <sheetData sheetId="2">
        <row r="9">
          <cell r="B9">
            <v>8.6166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0">
          <cell r="V140">
            <v>1.1432005999999999</v>
          </cell>
        </row>
        <row r="141">
          <cell r="V141">
            <v>1.18573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>
            <v>1.1432005999999999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B1">
            <v>1.1432005999999999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r diff och övervärden"/>
      <sheetName val="KONCERN 2012"/>
      <sheetName val="Förv TM"/>
      <sheetName val="Förv BDK"/>
      <sheetName val="KONCERN 2013"/>
      <sheetName val="LANG"/>
      <sheetName val="Förv PSE"/>
      <sheetName val="Förv BBU"/>
      <sheetName val="Förv UW"/>
      <sheetName val="Förv NR"/>
      <sheetName val="NR kassaflöde"/>
      <sheetName val="BNO CF"/>
      <sheetName val="PDK CF"/>
      <sheetName val="BDK CF"/>
      <sheetName val="BFI CF"/>
      <sheetName val="NR CF"/>
      <sheetName val="IC"/>
      <sheetName val="BH SE koncern"/>
      <sheetName val="Förvärvskalkyler"/>
      <sheetName val="Översikt"/>
      <sheetName val="Styrflik"/>
      <sheetName val="Resultaträkning"/>
      <sheetName val="Eget kapital"/>
      <sheetName val="Kassaflödesanalys"/>
      <sheetName val="Balansräkning"/>
      <sheetName val="KONCERN"/>
      <sheetName val="BGH"/>
      <sheetName val="BFI"/>
      <sheetName val="NSE"/>
      <sheetName val="BDK"/>
      <sheetName val="Kassaflöde"/>
      <sheetName val="TM"/>
      <sheetName val="BNO"/>
      <sheetName val="GBG"/>
      <sheetName val="HBG"/>
      <sheetName val="STH"/>
      <sheetName val="FLE"/>
      <sheetName val="BBU"/>
      <sheetName val="PSE"/>
      <sheetName val="PDK"/>
      <sheetName val="UW"/>
      <sheetName val="GS"/>
      <sheetName val="FM"/>
      <sheetName val="BS"/>
      <sheetName val="NR"/>
      <sheetName val="HM"/>
      <sheetName val="Anläggningar"/>
      <sheetName val="GW"/>
      <sheetName val="Domän"/>
      <sheetName val="Balanserade utv kostnader"/>
      <sheetName val="Materiella"/>
      <sheetName val="Pågående"/>
      <sheetName val="Blad16"/>
      <sheetName val="Förvbalans BGH"/>
      <sheetName val="Förvbalans Taloon"/>
      <sheetName val="Omr_diff_och_övervärden"/>
      <sheetName val="KONCERN_2012"/>
      <sheetName val="Förv_TM"/>
      <sheetName val="Förv_BDK"/>
      <sheetName val="KONCERN_2013"/>
      <sheetName val="Förv_PSE"/>
      <sheetName val="Förv_BBU"/>
      <sheetName val="Förv_UW"/>
      <sheetName val="Förv_NR"/>
      <sheetName val="NR_kassaflöde"/>
      <sheetName val="BNO_CF"/>
      <sheetName val="PDK_CF"/>
      <sheetName val="BDK_CF"/>
      <sheetName val="BFI_CF"/>
      <sheetName val="NR_CF"/>
      <sheetName val="BH_SE_koncern"/>
      <sheetName val="Eget_kapital"/>
      <sheetName val="Balanserade_utv_kostnader"/>
      <sheetName val="Förvbalans_BGH"/>
      <sheetName val="Förvbalans_Taloon"/>
    </sheetNames>
    <sheetDataSet>
      <sheetData sheetId="0"/>
      <sheetData sheetId="1"/>
      <sheetData sheetId="2"/>
      <sheetData sheetId="3">
        <row r="1">
          <cell r="B1">
            <v>1.1432005999999999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P29">
            <v>-266774.65244394541</v>
          </cell>
        </row>
      </sheetData>
      <sheetData sheetId="16"/>
      <sheetData sheetId="17"/>
      <sheetData sheetId="18">
        <row r="161">
          <cell r="E161">
            <v>6835129.2800000003</v>
          </cell>
        </row>
      </sheetData>
      <sheetData sheetId="19"/>
      <sheetData sheetId="20">
        <row r="6">
          <cell r="A6">
            <v>12</v>
          </cell>
        </row>
        <row r="9">
          <cell r="B9">
            <v>8.9429999999999996</v>
          </cell>
          <cell r="C9">
            <v>9.4797999999999991</v>
          </cell>
          <cell r="D9">
            <v>9.0961000000000016</v>
          </cell>
        </row>
        <row r="10">
          <cell r="B10">
            <v>1.05799</v>
          </cell>
          <cell r="C10">
            <v>1.0504</v>
          </cell>
          <cell r="D10">
            <v>1.0888536666666666</v>
          </cell>
        </row>
        <row r="11">
          <cell r="B11">
            <v>1.1986250000000001</v>
          </cell>
          <cell r="C11">
            <v>1.2735000000000001</v>
          </cell>
          <cell r="D11">
            <v>1.2202305</v>
          </cell>
          <cell r="E11">
            <v>1.1467144230769231</v>
          </cell>
        </row>
      </sheetData>
      <sheetData sheetId="21"/>
      <sheetData sheetId="22"/>
      <sheetData sheetId="23"/>
      <sheetData sheetId="24"/>
      <sheetData sheetId="25">
        <row r="20">
          <cell r="C20">
            <v>1096358778.3594933</v>
          </cell>
        </row>
      </sheetData>
      <sheetData sheetId="26"/>
      <sheetData sheetId="27"/>
      <sheetData sheetId="28"/>
      <sheetData sheetId="29">
        <row r="229">
          <cell r="D229">
            <v>1.235355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C9">
            <v>96722.034270090007</v>
          </cell>
        </row>
      </sheetData>
      <sheetData sheetId="40"/>
      <sheetData sheetId="41"/>
      <sheetData sheetId="42"/>
      <sheetData sheetId="43"/>
      <sheetData sheetId="44">
        <row r="203">
          <cell r="C203">
            <v>9.0904999997723124</v>
          </cell>
        </row>
      </sheetData>
      <sheetData sheetId="45">
        <row r="9">
          <cell r="C9">
            <v>62.5</v>
          </cell>
        </row>
      </sheetData>
      <sheetData sheetId="46"/>
      <sheetData sheetId="47"/>
      <sheetData sheetId="48"/>
      <sheetData sheetId="49">
        <row r="9">
          <cell r="I9">
            <v>-392541.43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">
          <cell r="B1">
            <v>1.1432005999999999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29">
          <cell r="P29">
            <v>-266774.65244394541</v>
          </cell>
        </row>
      </sheetData>
      <sheetData sheetId="70"/>
      <sheetData sheetId="71"/>
      <sheetData sheetId="72">
        <row r="9">
          <cell r="I9">
            <v>-392541.43</v>
          </cell>
        </row>
      </sheetData>
      <sheetData sheetId="73"/>
      <sheetData sheetId="7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2012"/>
      <sheetName val="KONCERN 2013"/>
      <sheetName val="Förv TM"/>
      <sheetName val="Förv BDK"/>
      <sheetName val="BDK CF"/>
      <sheetName val="BFI CF"/>
      <sheetName val="Förv BBU"/>
      <sheetName val="Styrflik"/>
      <sheetName val="Balansräkning"/>
      <sheetName val="Resultaträkning"/>
      <sheetName val="Kassaflöde"/>
      <sheetName val="BNO CF"/>
      <sheetName val="KONCERN"/>
      <sheetName val="IC"/>
      <sheetName val="BGH"/>
      <sheetName val="BFI"/>
      <sheetName val="Aktier i dotterbolag"/>
      <sheetName val="BNO"/>
      <sheetName val="TM"/>
      <sheetName val="GBG"/>
      <sheetName val="FLE"/>
      <sheetName val="STH"/>
      <sheetName val="HBG"/>
      <sheetName val="NSE"/>
      <sheetName val="BBU"/>
      <sheetName val="BDK"/>
      <sheetName val="Omr diff och övervärden"/>
      <sheetName val="Anläggningar"/>
      <sheetName val="Förvärvskalkyler"/>
      <sheetName val="GW"/>
      <sheetName val="Domän"/>
      <sheetName val="Balanserade utv kostnader"/>
      <sheetName val="Materiella"/>
      <sheetName val="Pågående"/>
      <sheetName val="Blad16"/>
      <sheetName val="Förvbalans BGH"/>
      <sheetName val="Förvbalans Taloon"/>
      <sheetName val="KONCERN_2012"/>
      <sheetName val="KONCERN_2013"/>
      <sheetName val="Förv_TM"/>
      <sheetName val="Förv_BDK"/>
      <sheetName val="BDK_CF"/>
      <sheetName val="BFI_CF"/>
      <sheetName val="Förv_BBU"/>
      <sheetName val="BNO_CF"/>
      <sheetName val="Aktier_i_dotterbolag"/>
      <sheetName val="Omr_diff_och_övervärden"/>
      <sheetName val="Balanserade_utv_kostnader"/>
      <sheetName val="Förvbalans_BGH"/>
      <sheetName val="Förvbalans_Taloon"/>
    </sheetNames>
    <sheetDataSet>
      <sheetData sheetId="0">
        <row r="145">
          <cell r="C145">
            <v>-8472.4000000000033</v>
          </cell>
        </row>
      </sheetData>
      <sheetData sheetId="1" refreshError="1"/>
      <sheetData sheetId="2" refreshError="1"/>
      <sheetData sheetId="3">
        <row r="1">
          <cell r="B1">
            <v>1.1432005999999999</v>
          </cell>
        </row>
      </sheetData>
      <sheetData sheetId="4" refreshError="1"/>
      <sheetData sheetId="5" refreshError="1"/>
      <sheetData sheetId="6" refreshError="1"/>
      <sheetData sheetId="7">
        <row r="6">
          <cell r="C6" t="str">
            <v>September</v>
          </cell>
        </row>
        <row r="11">
          <cell r="F11">
            <v>1.235355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">
          <cell r="C9">
            <v>776753829.45491576</v>
          </cell>
        </row>
      </sheetData>
      <sheetData sheetId="15">
        <row r="147">
          <cell r="C147">
            <v>0</v>
          </cell>
        </row>
      </sheetData>
      <sheetData sheetId="16" refreshError="1"/>
      <sheetData sheetId="17">
        <row r="147">
          <cell r="C147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9">
          <cell r="C9">
            <v>2853115.86</v>
          </cell>
        </row>
      </sheetData>
      <sheetData sheetId="24" refreshError="1"/>
      <sheetData sheetId="25">
        <row r="147">
          <cell r="C147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45">
          <cell r="C145">
            <v>-8472.4000000000033</v>
          </cell>
        </row>
      </sheetData>
      <sheetData sheetId="38"/>
      <sheetData sheetId="39"/>
      <sheetData sheetId="40">
        <row r="1">
          <cell r="B1">
            <v>1.1432005999999999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&gt;&gt;"/>
      <sheetName val="P&amp;L overview"/>
      <sheetName val="Adj Gross margin 2."/>
      <sheetName val="Mat&amp;Serv"/>
      <sheetName val="Personnel expenses"/>
      <sheetName val="OPEX"/>
      <sheetName val="Normalised EBITDA"/>
      <sheetName val="Monthly Income statement"/>
      <sheetName val="Monthly trading"/>
      <sheetName val="Balance sheet&gt;&gt;"/>
      <sheetName val="Balance sheet"/>
      <sheetName val="Net cash"/>
      <sheetName val="Net working capital"/>
      <sheetName val="Monthly NWC"/>
      <sheetName val="Inventory"/>
      <sheetName val="Fixed assets "/>
      <sheetName val="Monthly balance sheet"/>
      <sheetName val="Accounting policies"/>
      <sheetName val="SPA&gt;&gt;"/>
      <sheetName val="Purchase price mechanism"/>
      <sheetName val="NWC adjustment calculation"/>
      <sheetName val="Net cash calculation"/>
      <sheetName val="dataroom&gt;&gt;"/>
      <sheetName val="1.1 Corporate"/>
      <sheetName val="1.5 Suppliers"/>
      <sheetName val="2.5 Revenue by product groups"/>
      <sheetName val="3.2.1 Fixed assets"/>
      <sheetName val="3.2.1 Office and other equipmen"/>
      <sheetName val="4.3 Rent agreement"/>
      <sheetName val="4.6 Inventory"/>
      <sheetName val="9.1.1 Employees"/>
      <sheetName val="2.5 Revenue by product grou (2"/>
      <sheetName val="9.1.1"/>
      <sheetName val="Set-up"/>
      <sheetName val="Guidance"/>
      <sheetName val="P&amp;L_overview"/>
      <sheetName val="Adj_Gross_margin_2_"/>
      <sheetName val="Personnel_expenses"/>
      <sheetName val="Normalised_EBITDA"/>
      <sheetName val="Monthly_Income_statement"/>
      <sheetName val="Monthly_trading"/>
      <sheetName val="Balance_sheet&gt;&gt;"/>
      <sheetName val="Balance_sheet"/>
      <sheetName val="Net_cash"/>
      <sheetName val="Net_working_capital"/>
      <sheetName val="Monthly_NWC"/>
      <sheetName val="Fixed_assets_"/>
      <sheetName val="Monthly_balance_sheet"/>
      <sheetName val="Accounting_policies"/>
      <sheetName val="Purchase_price_mechanism"/>
      <sheetName val="NWC_adjustment_calculation"/>
      <sheetName val="Net_cash_calculation"/>
      <sheetName val="1_1_Corporate"/>
      <sheetName val="1_5_Suppliers"/>
      <sheetName val="2_5_Revenue_by_product_groups"/>
      <sheetName val="3_2_1_Fixed_assets"/>
      <sheetName val="3_2_1_Office_and_other_equipmen"/>
      <sheetName val="4_3_Rent_agreement"/>
      <sheetName val="4_6_Inventory"/>
      <sheetName val="9_1_1_Employees"/>
      <sheetName val="2_5_Revenue_by_product_grou_(2"/>
      <sheetName val="9_1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B4" t="str">
            <v>€</v>
          </cell>
        </row>
        <row r="6">
          <cell r="B6" t="str">
            <v>€000</v>
          </cell>
        </row>
        <row r="14">
          <cell r="B14" t="str">
            <v>FY14</v>
          </cell>
          <cell r="C14" t="str">
            <v>FY15</v>
          </cell>
          <cell r="D14" t="str">
            <v>FY16</v>
          </cell>
          <cell r="E14" t="str">
            <v>FY17F</v>
          </cell>
          <cell r="F14" t="str">
            <v>FY18B</v>
          </cell>
          <cell r="G14" t="str">
            <v>FY19P</v>
          </cell>
          <cell r="H14" t="str">
            <v>FY20P</v>
          </cell>
          <cell r="I14" t="str">
            <v>FY21P</v>
          </cell>
        </row>
        <row r="30">
          <cell r="C30" t="str">
            <v>Jan 15</v>
          </cell>
          <cell r="D30" t="str">
            <v>Jan 16</v>
          </cell>
        </row>
        <row r="98">
          <cell r="C98" t="str">
            <v>Jan</v>
          </cell>
          <cell r="D98" t="str">
            <v>B</v>
          </cell>
          <cell r="E98" t="str">
            <v>YTD</v>
          </cell>
          <cell r="F98" t="str">
            <v>YTG</v>
          </cell>
          <cell r="H98">
            <v>2010</v>
          </cell>
          <cell r="I98" t="str">
            <v>000</v>
          </cell>
        </row>
        <row r="99">
          <cell r="C99" t="str">
            <v>Feb</v>
          </cell>
          <cell r="D99" t="str">
            <v>F</v>
          </cell>
          <cell r="E99" t="str">
            <v>1m</v>
          </cell>
          <cell r="F99" t="str">
            <v>L11m</v>
          </cell>
          <cell r="H99">
            <v>2011</v>
          </cell>
          <cell r="I99" t="str">
            <v>m</v>
          </cell>
        </row>
        <row r="100">
          <cell r="C100" t="str">
            <v>Mar</v>
          </cell>
          <cell r="D100" t="str">
            <v>P</v>
          </cell>
          <cell r="E100" t="str">
            <v>2m</v>
          </cell>
          <cell r="F100" t="str">
            <v>L10m</v>
          </cell>
          <cell r="H100">
            <v>2012</v>
          </cell>
          <cell r="I100" t="str">
            <v>bn</v>
          </cell>
        </row>
        <row r="101">
          <cell r="C101" t="str">
            <v>Apr</v>
          </cell>
          <cell r="E101" t="str">
            <v>Q1</v>
          </cell>
          <cell r="F101" t="str">
            <v>L9m</v>
          </cell>
          <cell r="H101">
            <v>2013</v>
          </cell>
        </row>
        <row r="102">
          <cell r="C102" t="str">
            <v>May</v>
          </cell>
          <cell r="E102" t="str">
            <v>4m</v>
          </cell>
          <cell r="F102" t="str">
            <v>L8m</v>
          </cell>
          <cell r="H102">
            <v>2014</v>
          </cell>
        </row>
        <row r="103">
          <cell r="C103" t="str">
            <v>Jun</v>
          </cell>
          <cell r="E103" t="str">
            <v>5m</v>
          </cell>
          <cell r="F103" t="str">
            <v>L7m</v>
          </cell>
          <cell r="H103">
            <v>2015</v>
          </cell>
        </row>
        <row r="104">
          <cell r="C104" t="str">
            <v>Jul</v>
          </cell>
          <cell r="E104" t="str">
            <v>H1</v>
          </cell>
          <cell r="F104" t="str">
            <v>H2</v>
          </cell>
          <cell r="H104">
            <v>2016</v>
          </cell>
        </row>
        <row r="105">
          <cell r="C105" t="str">
            <v>Aug</v>
          </cell>
          <cell r="E105" t="str">
            <v>7m</v>
          </cell>
          <cell r="F105" t="str">
            <v>L5m</v>
          </cell>
          <cell r="H105">
            <v>2017</v>
          </cell>
        </row>
        <row r="106">
          <cell r="C106" t="str">
            <v>Sep</v>
          </cell>
          <cell r="E106" t="str">
            <v>8m</v>
          </cell>
          <cell r="F106" t="str">
            <v>L4m</v>
          </cell>
        </row>
        <row r="107">
          <cell r="C107" t="str">
            <v>Oct</v>
          </cell>
          <cell r="E107" t="str">
            <v>9m</v>
          </cell>
          <cell r="F107" t="str">
            <v>Q4</v>
          </cell>
        </row>
        <row r="108">
          <cell r="C108" t="str">
            <v>Nov</v>
          </cell>
          <cell r="E108" t="str">
            <v>10m</v>
          </cell>
          <cell r="F108" t="str">
            <v>L2m</v>
          </cell>
        </row>
        <row r="109">
          <cell r="C109" t="str">
            <v>Dec</v>
          </cell>
          <cell r="E109" t="str">
            <v>11m</v>
          </cell>
          <cell r="F109" t="str">
            <v>L1m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att"/>
      <sheetName val="Omr diff och övervärden"/>
      <sheetName val="BH SE koncern"/>
      <sheetName val="Förv LK"/>
      <sheetName val="Finland Holding 15.09"/>
      <sheetName val="Översikt"/>
      <sheetName val="KONCERN 2015"/>
      <sheetName val="Styrflik"/>
      <sheetName val="Pwc"/>
      <sheetName val="Kassaflödesanalys"/>
      <sheetName val="Eget kapital"/>
      <sheetName val="Balansräkning"/>
      <sheetName val="Resultaträkning"/>
      <sheetName val="Förvärvskalkyler"/>
      <sheetName val="Kassaflöde"/>
      <sheetName val="KONCERN"/>
      <sheetName val="NSE"/>
      <sheetName val="BFH"/>
      <sheetName val="BGH"/>
      <sheetName val="FRI"/>
      <sheetName val="MM"/>
      <sheetName val="BDK"/>
      <sheetName val="TM"/>
      <sheetName val="NR"/>
      <sheetName val="HM"/>
      <sheetName val="TMA"/>
      <sheetName val="BHFI"/>
      <sheetName val="BNO"/>
      <sheetName val="PRO"/>
      <sheetName val="PDK"/>
      <sheetName val="BBU"/>
      <sheetName val="LK"/>
      <sheetName val="UW"/>
      <sheetName val="GS"/>
      <sheetName val="FM"/>
      <sheetName val="BS"/>
      <sheetName val="BFI"/>
      <sheetName val="NR CF"/>
      <sheetName val="TMA CF"/>
      <sheetName val="BHFI CF"/>
      <sheetName val="PDK CF"/>
      <sheetName val="BNO CF"/>
      <sheetName val="BDK CF"/>
      <sheetName val="MM CF"/>
      <sheetName val="BFI CF"/>
      <sheetName val="FRI CF"/>
      <sheetName val="Förv MM"/>
      <sheetName val="Förv FRI"/>
      <sheetName val="Anläggningar"/>
      <sheetName val="Other provisions"/>
      <sheetName val="Loan"/>
      <sheetName val="Debt former owner"/>
      <sheetName val="Deferred tax"/>
      <sheetName val="Brands"/>
      <sheetName val="Beneficial rights"/>
      <sheetName val="Tangible"/>
      <sheetName val="GW"/>
      <sheetName val="Cap dev"/>
      <sheetName val="Förvbalans BGH"/>
      <sheetName val="Förvbalans Taloon"/>
      <sheetName val="Omr_diff_och_övervärden"/>
      <sheetName val="BH_SE_koncern"/>
      <sheetName val="Förv_LK"/>
      <sheetName val="Finland_Holding_15_09"/>
      <sheetName val="KONCERN_2015"/>
      <sheetName val="Eget_kapital"/>
      <sheetName val="NR_CF"/>
      <sheetName val="TMA_CF"/>
      <sheetName val="BHFI_CF"/>
      <sheetName val="PDK_CF"/>
      <sheetName val="BNO_CF"/>
      <sheetName val="BDK_CF"/>
      <sheetName val="MM_CF"/>
      <sheetName val="BFI_CF"/>
      <sheetName val="FRI_CF"/>
      <sheetName val="Förv_MM"/>
      <sheetName val="Förv_FRI"/>
      <sheetName val="Other_provisions"/>
      <sheetName val="Debt_former_owner"/>
      <sheetName val="Deferred_tax"/>
      <sheetName val="Beneficial_rights"/>
      <sheetName val="Cap_dev"/>
      <sheetName val="Förvbalans_BGH"/>
      <sheetName val="Förvbalans_Talo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>
            <v>3</v>
          </cell>
        </row>
        <row r="9">
          <cell r="G9">
            <v>9.3450000000000006</v>
          </cell>
        </row>
        <row r="11">
          <cell r="G11">
            <v>1.2422739999999999</v>
          </cell>
        </row>
        <row r="12">
          <cell r="B12">
            <v>1.0840000000000001</v>
          </cell>
          <cell r="C12">
            <v>1.0507</v>
          </cell>
          <cell r="D12">
            <v>1.0876999999999999</v>
          </cell>
        </row>
      </sheetData>
      <sheetData sheetId="8"/>
      <sheetData sheetId="9"/>
      <sheetData sheetId="10"/>
      <sheetData sheetId="11"/>
      <sheetData sheetId="12"/>
      <sheetData sheetId="13">
        <row r="327">
          <cell r="E327">
            <v>55088166.234304942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238">
          <cell r="D238">
            <v>1.235355</v>
          </cell>
        </row>
      </sheetData>
      <sheetData sheetId="22"/>
      <sheetData sheetId="23">
        <row r="211">
          <cell r="C21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9">
          <cell r="P29">
            <v>32981.92941623184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9">
          <cell r="P29">
            <v>32981.92941623184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W"/>
      <sheetName val="Domän"/>
      <sheetName val="Pågående"/>
      <sheetName val="Balanserade utv kostnader"/>
      <sheetName val="Materiella"/>
      <sheetName val="Valuta"/>
      <sheetName val="2013"/>
      <sheetName val="KONCERN 2012"/>
      <sheetName val="BNO CF"/>
      <sheetName val="BDK CF"/>
      <sheetName val="Förv BDK"/>
      <sheetName val="BFI CF"/>
      <sheetName val="Förv TM"/>
      <sheetName val="Styrflik"/>
      <sheetName val="Kassaflöde"/>
      <sheetName val="Balansräkning"/>
      <sheetName val="Resultaträkning"/>
      <sheetName val="Blad1"/>
      <sheetName val="KONCERN"/>
      <sheetName val="BGH"/>
      <sheetName val="BDK"/>
      <sheetName val="TM"/>
      <sheetName val="BFI"/>
      <sheetName val="BNO"/>
      <sheetName val="NSE"/>
      <sheetName val="GBG"/>
      <sheetName val="FLE"/>
      <sheetName val="STH"/>
      <sheetName val="HBG"/>
      <sheetName val="Aktier i dotterbolag"/>
      <sheetName val="Förvärvskalkyler"/>
      <sheetName val="Förvbalans BGH"/>
      <sheetName val="Förvbalans Taloon"/>
      <sheetName val="Blad16"/>
      <sheetName val="Balanserade_utv_kostnader"/>
      <sheetName val="KONCERN_2012"/>
      <sheetName val="BNO_CF"/>
      <sheetName val="BDK_CF"/>
      <sheetName val="Förv_BDK"/>
      <sheetName val="BFI_CF"/>
      <sheetName val="Förv_TM"/>
      <sheetName val="Aktier_i_dotterbolag"/>
      <sheetName val="Förvbalans_BGH"/>
      <sheetName val="Förvbalans_Taloon"/>
      <sheetName val="Balanserade_utv_kostnader1"/>
      <sheetName val="KONCERN_20121"/>
      <sheetName val="BNO_CF1"/>
      <sheetName val="BDK_CF1"/>
      <sheetName val="Förv_BDK1"/>
      <sheetName val="BFI_CF1"/>
      <sheetName val="Förv_TM1"/>
      <sheetName val="Aktier_i_dotterbolag1"/>
      <sheetName val="Förvbalans_BGH1"/>
      <sheetName val="Förvbalans_Taloo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D11">
            <v>1.15985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Settings"/>
      <sheetName val="P&amp;L"/>
      <sheetName val="BS"/>
      <sheetName val="CF"/>
      <sheetName val="Standard taxes"/>
      <sheetName val="Taxes"/>
      <sheetName val="Tax on EBIT"/>
      <sheetName val="Valuation"/>
      <sheetName val="WACC"/>
      <sheetName val="Hazards"/>
      <sheetName val="Key Ratios"/>
      <sheetName val="Sensitivity"/>
      <sheetName val="Output - tables"/>
      <sheetName val="Output - graphs"/>
      <sheetName val="Value creation"/>
      <sheetName val="ROIC Tree"/>
      <sheetName val="Definitions"/>
      <sheetName val="FAQ"/>
      <sheetName val="Updates"/>
      <sheetName val="Empty1"/>
      <sheetName val="Empty2"/>
      <sheetName val="Basic_Settings"/>
      <sheetName val="Standard_taxes"/>
      <sheetName val="Tax_on_EBIT"/>
      <sheetName val="Key_Ratios"/>
      <sheetName val="Output_-_tables"/>
      <sheetName val="Output_-_graphs"/>
      <sheetName val="Value_creation"/>
      <sheetName val="ROIC_Tree"/>
    </sheetNames>
    <sheetDataSet>
      <sheetData sheetId="0">
        <row r="6">
          <cell r="B6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>
            <v>1998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ällning"/>
      <sheetName val="1"/>
      <sheetName val="2"/>
      <sheetName val="3"/>
      <sheetName val="4"/>
      <sheetName val="5"/>
      <sheetName val="6"/>
      <sheetName val="7"/>
      <sheetName val="Sheet1"/>
      <sheetName val="GLOBAL_PARAM"/>
      <sheetName val="REPORT_PARAM"/>
      <sheetName val="Hjälp"/>
      <sheetName val="Dokumentation"/>
      <sheetName val="xlReport - Info"/>
      <sheetName val="TempBlad"/>
      <sheetName val="BreakValues"/>
      <sheetName val="xlReport_-_Info1"/>
      <sheetName val="xlReport_-_Info"/>
      <sheetName val="xlReport_-_Info2"/>
    </sheetNames>
    <sheetDataSet>
      <sheetData sheetId="0">
        <row r="7">
          <cell r="I7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Base"/>
      <sheetName val="Viktiga Initiativ -DASHBOARD"/>
      <sheetName val="Viktiga Initiativ - Dashboard"/>
      <sheetName val="Kapacitet-dashboard"/>
      <sheetName val="Knightec-Dashboard "/>
      <sheetName val="Knightec-Dashboard AO"/>
      <sheetName val="Knightec"/>
      <sheetName val="3 AO"/>
      <sheetName val="Technology"/>
      <sheetName val="Quality&amp;Management"/>
      <sheetName val="Systems"/>
      <sheetName val="AO-kostnader"/>
      <sheetName val="Pipe och viktiga affärer"/>
      <sheetName val="Technology region"/>
      <sheetName val="Quality&amp;Management region"/>
      <sheetName val="Systems region"/>
      <sheetName val="Grafer"/>
      <sheetName val="GRAF1"/>
      <sheetName val="Graf 3"/>
      <sheetName val="Data - GRAF1"/>
      <sheetName val="Kap utnyttj ack"/>
      <sheetName val="Data - Knightec"/>
      <sheetName val="Data - Tech"/>
      <sheetName val="Data - QM"/>
      <sheetName val="Data - Sys"/>
      <sheetName val="Kap utnyttj  "/>
      <sheetName val="Data - kap utnyttj"/>
      <sheetName val="Data - kap utnyttj ack"/>
      <sheetName val="Blad1"/>
      <sheetName val="Viktiga_Initiativ_-DASHBOARD"/>
      <sheetName val="Viktiga_Initiativ_-_Dashboard"/>
      <sheetName val="Knightec-Dashboard_"/>
      <sheetName val="Knightec-Dashboard_AO"/>
      <sheetName val="3_AO"/>
      <sheetName val="Pipe_och_viktiga_affärer"/>
      <sheetName val="Technology_region"/>
      <sheetName val="Quality&amp;Management_region"/>
      <sheetName val="Systems_region"/>
      <sheetName val="Graf_3"/>
      <sheetName val="Data_-_GRAF1"/>
      <sheetName val="Kap_utnyttj_ack"/>
      <sheetName val="Data_-_Knightec"/>
      <sheetName val="Data_-_Tech"/>
      <sheetName val="Data_-_QM"/>
      <sheetName val="Data_-_Sys"/>
      <sheetName val="Kap_utnyttj__"/>
      <sheetName val="Data_-_kap_utnyttj"/>
      <sheetName val="Data_-_kap_utnyttj_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 t="str">
            <v>Intäkter</v>
          </cell>
        </row>
        <row r="5">
          <cell r="C5" t="str">
            <v>Intäkter egna konsulter</v>
          </cell>
          <cell r="D5">
            <v>33.427</v>
          </cell>
          <cell r="E5">
            <v>37.966000000000001</v>
          </cell>
          <cell r="F5">
            <v>36.985999999999997</v>
          </cell>
          <cell r="G5">
            <v>29.178999999999998</v>
          </cell>
          <cell r="H5">
            <v>31.225263999999999</v>
          </cell>
          <cell r="I5">
            <v>37.850999999999999</v>
          </cell>
          <cell r="J5">
            <v>38.001013999999998</v>
          </cell>
          <cell r="K5">
            <v>39.875999999999998</v>
          </cell>
          <cell r="L5">
            <v>39.401933</v>
          </cell>
          <cell r="M5">
            <v>37.976999999999997</v>
          </cell>
          <cell r="O5">
            <v>47.890999999999998</v>
          </cell>
          <cell r="Q5">
            <v>33.427</v>
          </cell>
          <cell r="R5">
            <v>71.393000000000001</v>
          </cell>
          <cell r="S5">
            <v>108.37899999999999</v>
          </cell>
          <cell r="T5">
            <v>137.55799999999999</v>
          </cell>
          <cell r="U5">
            <v>168.783264</v>
          </cell>
          <cell r="V5">
            <v>206.634264</v>
          </cell>
          <cell r="W5">
            <v>244.635278</v>
          </cell>
          <cell r="X5">
            <v>284.511278</v>
          </cell>
          <cell r="Y5">
            <v>323.91321099999999</v>
          </cell>
          <cell r="Z5">
            <v>361.89021099999997</v>
          </cell>
          <cell r="AA5">
            <v>361.89021099999997</v>
          </cell>
          <cell r="AB5">
            <v>409.78121099999998</v>
          </cell>
          <cell r="AD5">
            <v>409.78121099999998</v>
          </cell>
        </row>
        <row r="6">
          <cell r="C6" t="str">
            <v>Intäkter samarbetande</v>
          </cell>
          <cell r="D6">
            <v>4.1309081499999998</v>
          </cell>
          <cell r="E6">
            <v>3.9540000000000002</v>
          </cell>
          <cell r="F6">
            <v>4.0629999999999997</v>
          </cell>
          <cell r="G6">
            <v>3.0579999999999998</v>
          </cell>
          <cell r="H6">
            <v>2.8160620000000001</v>
          </cell>
          <cell r="I6">
            <v>3.5510000000000002</v>
          </cell>
          <cell r="J6">
            <v>3.651465</v>
          </cell>
          <cell r="K6">
            <v>3.94</v>
          </cell>
          <cell r="L6">
            <v>3.647316</v>
          </cell>
          <cell r="M6">
            <v>3.355</v>
          </cell>
          <cell r="O6">
            <v>4.5</v>
          </cell>
          <cell r="Q6">
            <v>4.1309081499999998</v>
          </cell>
          <cell r="R6">
            <v>8.0849081500000004</v>
          </cell>
          <cell r="S6">
            <v>12.147908149999999</v>
          </cell>
          <cell r="T6">
            <v>15.205908149999999</v>
          </cell>
          <cell r="U6">
            <v>18.021970149999998</v>
          </cell>
          <cell r="V6">
            <v>21.572970149999996</v>
          </cell>
          <cell r="W6">
            <v>25.224435149999998</v>
          </cell>
          <cell r="X6">
            <v>29.164435149999999</v>
          </cell>
          <cell r="Y6">
            <v>32.811751149999999</v>
          </cell>
          <cell r="Z6">
            <v>36.166751149999996</v>
          </cell>
          <cell r="AA6">
            <v>36.166751149999996</v>
          </cell>
          <cell r="AB6">
            <v>40.666751149999996</v>
          </cell>
          <cell r="AD6">
            <v>40.666751149999996</v>
          </cell>
        </row>
        <row r="7">
          <cell r="C7" t="str">
            <v>Vidarefakturerade projektkostnader</v>
          </cell>
          <cell r="D7">
            <v>0.78076865000000006</v>
          </cell>
          <cell r="E7">
            <v>0.40799999999999997</v>
          </cell>
          <cell r="F7">
            <v>0.78700000000000003</v>
          </cell>
          <cell r="G7">
            <v>0.495</v>
          </cell>
          <cell r="H7">
            <v>0.313664</v>
          </cell>
          <cell r="I7">
            <v>0.89400000000000002</v>
          </cell>
          <cell r="J7">
            <v>1.0541</v>
          </cell>
          <cell r="K7">
            <v>0.67400000000000004</v>
          </cell>
          <cell r="L7">
            <v>0.69374100000000005</v>
          </cell>
          <cell r="M7">
            <v>0.92800000000000005</v>
          </cell>
          <cell r="O7">
            <v>0.99899999999999989</v>
          </cell>
          <cell r="Q7">
            <v>0.78076865000000006</v>
          </cell>
          <cell r="R7">
            <v>1.1887686500000001</v>
          </cell>
          <cell r="S7">
            <v>1.97576865</v>
          </cell>
          <cell r="T7">
            <v>2.4707686500000001</v>
          </cell>
          <cell r="U7">
            <v>2.7844326500000003</v>
          </cell>
          <cell r="V7">
            <v>3.6784326500000004</v>
          </cell>
          <cell r="W7">
            <v>4.7325326500000005</v>
          </cell>
          <cell r="X7">
            <v>5.4065326500000008</v>
          </cell>
          <cell r="Y7">
            <v>6.100273650000001</v>
          </cell>
          <cell r="Z7">
            <v>7.0282736500000009</v>
          </cell>
          <cell r="AA7">
            <v>7.0282736500000009</v>
          </cell>
          <cell r="AB7">
            <v>8.0272736500000015</v>
          </cell>
          <cell r="AD7">
            <v>8.0272736500000015</v>
          </cell>
        </row>
        <row r="8">
          <cell r="C8" t="str">
            <v>Övriga intäkter</v>
          </cell>
          <cell r="D8">
            <v>-5.0372600000000009E-3</v>
          </cell>
          <cell r="E8">
            <v>-5.0000000000000001E-3</v>
          </cell>
          <cell r="F8">
            <v>-6.0000000000000001E-3</v>
          </cell>
          <cell r="G8">
            <v>-0.253</v>
          </cell>
          <cell r="H8">
            <v>0.160695</v>
          </cell>
          <cell r="I8">
            <v>-8.5999999999999993E-2</v>
          </cell>
          <cell r="J8">
            <v>-8.7674000000000002E-2</v>
          </cell>
          <cell r="K8">
            <v>-8.7999999999999995E-2</v>
          </cell>
          <cell r="L8">
            <v>-8.7321999999999997E-2</v>
          </cell>
          <cell r="M8">
            <v>-8.2000000000000003E-2</v>
          </cell>
          <cell r="O8">
            <v>-5.1999999999999998E-2</v>
          </cell>
          <cell r="Q8">
            <v>-5.0372600000000009E-3</v>
          </cell>
          <cell r="R8">
            <v>-1.0037260000000001E-2</v>
          </cell>
          <cell r="S8">
            <v>-1.6037260000000001E-2</v>
          </cell>
          <cell r="T8">
            <v>-0.26903726</v>
          </cell>
          <cell r="U8">
            <v>-0.10834226</v>
          </cell>
          <cell r="V8">
            <v>-0.19434225999999999</v>
          </cell>
          <cell r="W8">
            <v>-0.28201626000000002</v>
          </cell>
          <cell r="X8">
            <v>-0.37001625999999999</v>
          </cell>
          <cell r="Y8">
            <v>-0.45733826</v>
          </cell>
          <cell r="Z8">
            <v>-0.53933825999999996</v>
          </cell>
          <cell r="AA8">
            <v>-0.53933825999999996</v>
          </cell>
          <cell r="AB8">
            <v>-0.59133826</v>
          </cell>
          <cell r="AD8">
            <v>-0.59133826</v>
          </cell>
        </row>
        <row r="9">
          <cell r="C9" t="str">
            <v>Knightec totala intäkter</v>
          </cell>
          <cell r="D9">
            <v>38.33363954</v>
          </cell>
          <cell r="E9">
            <v>42.323</v>
          </cell>
          <cell r="F9">
            <v>41.83</v>
          </cell>
          <cell r="G9">
            <v>32.478999999999992</v>
          </cell>
          <cell r="H9">
            <v>34.515684999999998</v>
          </cell>
          <cell r="I9">
            <v>42.21</v>
          </cell>
          <cell r="J9">
            <v>42.618904999999998</v>
          </cell>
          <cell r="K9">
            <v>44.401999999999994</v>
          </cell>
          <cell r="L9">
            <v>43.655668000000006</v>
          </cell>
          <cell r="M9">
            <v>42.17799999999999</v>
          </cell>
          <cell r="N9">
            <v>0</v>
          </cell>
          <cell r="O9">
            <v>53.338000000000001</v>
          </cell>
          <cell r="Q9">
            <v>38.33363954</v>
          </cell>
          <cell r="R9">
            <v>80.65663954</v>
          </cell>
          <cell r="S9">
            <v>122.48663954</v>
          </cell>
          <cell r="T9">
            <v>154.96563953999998</v>
          </cell>
          <cell r="U9">
            <v>189.48132454</v>
          </cell>
          <cell r="V9">
            <v>231.69132453999998</v>
          </cell>
          <cell r="W9">
            <v>274.31022954000002</v>
          </cell>
          <cell r="X9">
            <v>318.71222953999995</v>
          </cell>
          <cell r="Y9">
            <v>362.36789754000006</v>
          </cell>
          <cell r="Z9">
            <v>404.54589753999994</v>
          </cell>
          <cell r="AA9">
            <v>404.54589753999994</v>
          </cell>
          <cell r="AB9">
            <v>457.88389753999996</v>
          </cell>
          <cell r="AD9">
            <v>457.88389753999996</v>
          </cell>
        </row>
        <row r="10">
          <cell r="C10" t="str">
            <v>Scania omsättning</v>
          </cell>
          <cell r="D10">
            <v>4.7523827399999989</v>
          </cell>
          <cell r="E10">
            <v>5.8032665199999984</v>
          </cell>
          <cell r="F10">
            <v>5.766</v>
          </cell>
          <cell r="G10">
            <v>4.26</v>
          </cell>
          <cell r="H10">
            <v>4.6399999999999997</v>
          </cell>
          <cell r="I10">
            <v>6.04</v>
          </cell>
          <cell r="J10">
            <v>6.25</v>
          </cell>
          <cell r="K10">
            <v>7.09</v>
          </cell>
          <cell r="L10">
            <v>6.95</v>
          </cell>
          <cell r="M10">
            <v>6.8711965200000016</v>
          </cell>
          <cell r="O10">
            <v>7.5159319999999994</v>
          </cell>
          <cell r="Q10">
            <v>4.7523827399999989</v>
          </cell>
          <cell r="R10">
            <v>10.555649259999997</v>
          </cell>
          <cell r="S10">
            <v>16.321649259999997</v>
          </cell>
          <cell r="T10">
            <v>20.581649259999999</v>
          </cell>
          <cell r="U10">
            <v>25.22164926</v>
          </cell>
          <cell r="V10">
            <v>31.261649259999999</v>
          </cell>
          <cell r="W10">
            <v>37.511649259999999</v>
          </cell>
          <cell r="X10">
            <v>44.601649260000002</v>
          </cell>
          <cell r="Y10">
            <v>51.551649260000005</v>
          </cell>
          <cell r="Z10">
            <v>58.422845780000003</v>
          </cell>
          <cell r="AA10">
            <v>58.422845780000003</v>
          </cell>
          <cell r="AB10">
            <v>65.938777780000009</v>
          </cell>
          <cell r="AD10">
            <v>65.938777780000009</v>
          </cell>
        </row>
        <row r="11">
          <cell r="C11" t="str">
            <v>Scania lönsamhet TG1</v>
          </cell>
          <cell r="D11">
            <v>0.36122590159899443</v>
          </cell>
          <cell r="E11">
            <v>0.36599999999999999</v>
          </cell>
          <cell r="F11">
            <v>0.35499999999999998</v>
          </cell>
          <cell r="G11">
            <v>0.3382</v>
          </cell>
          <cell r="H11">
            <v>0.37</v>
          </cell>
          <cell r="I11">
            <v>0.39200000000000002</v>
          </cell>
          <cell r="J11">
            <v>0.36799999999999999</v>
          </cell>
          <cell r="K11">
            <v>0.36699999999999999</v>
          </cell>
          <cell r="L11">
            <v>0.34899999999999998</v>
          </cell>
          <cell r="M11">
            <v>0.35178927905266766</v>
          </cell>
          <cell r="O11">
            <v>0.34200000000000003</v>
          </cell>
          <cell r="Q11">
            <v>0.36122590159899443</v>
          </cell>
          <cell r="R11">
            <v>0.36385059712755174</v>
          </cell>
          <cell r="S11">
            <v>0.36072391904346063</v>
          </cell>
          <cell r="T11">
            <v>0.35606190707770319</v>
          </cell>
          <cell r="U11">
            <v>0.35862608321435352</v>
          </cell>
          <cell r="V11">
            <v>0.36507419014910919</v>
          </cell>
          <cell r="W11">
            <v>0.3655616736889909</v>
          </cell>
          <cell r="X11">
            <v>0.36579031396831346</v>
          </cell>
          <cell r="Y11">
            <v>0.36352670681403521</v>
          </cell>
          <cell r="Z11">
            <v>0.36214625073198542</v>
          </cell>
          <cell r="AA11">
            <v>0.36214625073198542</v>
          </cell>
          <cell r="AB11">
            <v>0.35984991076854617</v>
          </cell>
          <cell r="AD11">
            <v>0.35984991076854617</v>
          </cell>
        </row>
        <row r="12">
          <cell r="C12" t="str">
            <v>AstraZeneca omsättning</v>
          </cell>
          <cell r="D12">
            <v>3.40472544</v>
          </cell>
          <cell r="E12">
            <v>3.2967104000000003</v>
          </cell>
          <cell r="F12">
            <v>3.3980000000000001</v>
          </cell>
          <cell r="G12">
            <v>2.62</v>
          </cell>
          <cell r="H12">
            <v>3.11</v>
          </cell>
          <cell r="I12">
            <v>3.65</v>
          </cell>
          <cell r="J12">
            <v>3.55</v>
          </cell>
          <cell r="K12">
            <v>4.17</v>
          </cell>
          <cell r="L12">
            <v>4.6100000000000003</v>
          </cell>
          <cell r="M12">
            <v>4.036961090000001</v>
          </cell>
          <cell r="O12">
            <v>5.3819939999999997</v>
          </cell>
          <cell r="Q12">
            <v>3.40472544</v>
          </cell>
          <cell r="R12">
            <v>6.7014358400000003</v>
          </cell>
          <cell r="S12">
            <v>10.09943584</v>
          </cell>
          <cell r="T12">
            <v>12.719435839999999</v>
          </cell>
          <cell r="U12">
            <v>15.829435839999999</v>
          </cell>
          <cell r="V12">
            <v>19.479435839999997</v>
          </cell>
          <cell r="W12">
            <v>23.029435839999998</v>
          </cell>
          <cell r="X12">
            <v>27.19943584</v>
          </cell>
          <cell r="Y12">
            <v>31.809435839999999</v>
          </cell>
          <cell r="Z12">
            <v>35.846396929999997</v>
          </cell>
          <cell r="AA12">
            <v>35.846396929999997</v>
          </cell>
          <cell r="AB12">
            <v>41.228390929999996</v>
          </cell>
          <cell r="AD12">
            <v>41.228390929999996</v>
          </cell>
        </row>
        <row r="13">
          <cell r="C13" t="str">
            <v>AstraZeneca lönsamhet TG1</v>
          </cell>
          <cell r="D13">
            <v>0.45817796691412516</v>
          </cell>
          <cell r="E13">
            <v>0.441</v>
          </cell>
          <cell r="F13">
            <v>0.45300000000000001</v>
          </cell>
          <cell r="G13">
            <v>0.41689999999999999</v>
          </cell>
          <cell r="H13">
            <v>0.46</v>
          </cell>
          <cell r="I13">
            <v>0.44800000000000001</v>
          </cell>
          <cell r="J13">
            <v>0.435</v>
          </cell>
          <cell r="K13">
            <v>0.443</v>
          </cell>
          <cell r="L13">
            <v>0.44400000000000001</v>
          </cell>
          <cell r="M13">
            <v>0.44307527868691959</v>
          </cell>
          <cell r="O13">
            <v>0.442</v>
          </cell>
          <cell r="Q13">
            <v>0.45817796691412516</v>
          </cell>
          <cell r="R13">
            <v>0.44972742235490837</v>
          </cell>
          <cell r="S13">
            <v>0.45082849562416749</v>
          </cell>
          <cell r="T13">
            <v>0.44383976910724376</v>
          </cell>
          <cell r="U13">
            <v>0.44701476021775904</v>
          </cell>
          <cell r="V13">
            <v>0.44719937158097911</v>
          </cell>
          <cell r="W13">
            <v>0.44531883184855309</v>
          </cell>
          <cell r="X13">
            <v>0.44496332709230196</v>
          </cell>
          <cell r="Y13">
            <v>0.44482371638314477</v>
          </cell>
          <cell r="Z13">
            <v>0.44462681026279655</v>
          </cell>
          <cell r="AA13">
            <v>0.44462681026279655</v>
          </cell>
          <cell r="AB13">
            <v>0.44428390391223072</v>
          </cell>
          <cell r="AD13">
            <v>0.44428390391223072</v>
          </cell>
        </row>
        <row r="14">
          <cell r="C14" t="str">
            <v>Saab (inkl. Kockums) omsättning</v>
          </cell>
          <cell r="D14">
            <v>3.1139965600000021</v>
          </cell>
          <cell r="E14">
            <v>3.2172696700000003</v>
          </cell>
          <cell r="F14">
            <v>3.24</v>
          </cell>
          <cell r="G14">
            <v>2.64</v>
          </cell>
          <cell r="H14">
            <v>2.97</v>
          </cell>
          <cell r="I14">
            <v>3.59</v>
          </cell>
          <cell r="J14">
            <v>3.62</v>
          </cell>
          <cell r="K14">
            <v>3.59</v>
          </cell>
          <cell r="L14">
            <v>3.69</v>
          </cell>
          <cell r="M14">
            <v>3.3272240200000001</v>
          </cell>
          <cell r="O14">
            <v>4.3185799999999999</v>
          </cell>
          <cell r="Q14">
            <v>3.1139965600000021</v>
          </cell>
          <cell r="R14">
            <v>6.3312662300000024</v>
          </cell>
          <cell r="S14">
            <v>9.5712662300000027</v>
          </cell>
          <cell r="T14">
            <v>12.211266230000003</v>
          </cell>
          <cell r="U14">
            <v>15.181266230000004</v>
          </cell>
          <cell r="V14">
            <v>18.771266230000002</v>
          </cell>
          <cell r="W14">
            <v>22.391266230000003</v>
          </cell>
          <cell r="X14">
            <v>25.981266230000003</v>
          </cell>
          <cell r="Y14">
            <v>29.671266230000004</v>
          </cell>
          <cell r="Z14">
            <v>32.998490250000003</v>
          </cell>
          <cell r="AA14">
            <v>32.998490250000003</v>
          </cell>
          <cell r="AB14">
            <v>37.31707025</v>
          </cell>
          <cell r="AD14">
            <v>37.31707025</v>
          </cell>
        </row>
        <row r="15">
          <cell r="C15" t="str">
            <v>Saab (inkl. Kockums) lönsamhet TG1</v>
          </cell>
          <cell r="D15">
            <v>0.30765198083584305</v>
          </cell>
          <cell r="E15">
            <v>0.28000000000000003</v>
          </cell>
          <cell r="F15">
            <v>0.31900000000000001</v>
          </cell>
          <cell r="G15">
            <v>0.30370000000000003</v>
          </cell>
          <cell r="H15">
            <v>0.33500000000000002</v>
          </cell>
          <cell r="I15">
            <v>0.33300000000000002</v>
          </cell>
          <cell r="J15">
            <v>0.32700000000000001</v>
          </cell>
          <cell r="K15">
            <v>0.32300000000000001</v>
          </cell>
          <cell r="L15">
            <v>0.32200000000000001</v>
          </cell>
          <cell r="M15">
            <v>0.321881915242966</v>
          </cell>
          <cell r="O15">
            <v>0.318</v>
          </cell>
          <cell r="Q15">
            <v>0.30765198083584305</v>
          </cell>
          <cell r="R15">
            <v>0.29360046633199333</v>
          </cell>
          <cell r="S15">
            <v>0.30219854385975026</v>
          </cell>
          <cell r="T15">
            <v>0.30252314936221003</v>
          </cell>
          <cell r="U15">
            <v>0.30887678580681877</v>
          </cell>
          <cell r="V15">
            <v>0.31349034452429703</v>
          </cell>
          <cell r="W15">
            <v>0.31567445293155277</v>
          </cell>
          <cell r="X15">
            <v>0.31668667126390487</v>
          </cell>
          <cell r="Y15">
            <v>0.31734745138984255</v>
          </cell>
          <cell r="Z15">
            <v>0.31780465949044451</v>
          </cell>
          <cell r="AA15">
            <v>0.31780465949044451</v>
          </cell>
          <cell r="AB15">
            <v>0.31782726559569624</v>
          </cell>
          <cell r="AD15">
            <v>0.31782726559569624</v>
          </cell>
        </row>
        <row r="16">
          <cell r="C16" t="str">
            <v>Tetra Pak omsättning</v>
          </cell>
          <cell r="D16">
            <v>3.4302611299999999</v>
          </cell>
          <cell r="E16">
            <v>3.6403257399999993</v>
          </cell>
          <cell r="F16">
            <v>3.9129999999999998</v>
          </cell>
          <cell r="G16">
            <v>3.05</v>
          </cell>
          <cell r="H16">
            <v>3.1480000000000001</v>
          </cell>
          <cell r="I16">
            <v>3.19</v>
          </cell>
          <cell r="J16">
            <v>3.1</v>
          </cell>
          <cell r="K16">
            <v>3.38</v>
          </cell>
          <cell r="L16">
            <v>3.04</v>
          </cell>
          <cell r="M16">
            <v>2.92840122</v>
          </cell>
          <cell r="O16">
            <v>3.1764320000000001</v>
          </cell>
          <cell r="Q16">
            <v>3.4302611299999999</v>
          </cell>
          <cell r="R16">
            <v>7.0705868699999996</v>
          </cell>
          <cell r="S16">
            <v>10.98358687</v>
          </cell>
          <cell r="T16">
            <v>14.033586870000001</v>
          </cell>
          <cell r="U16">
            <v>17.18158687</v>
          </cell>
          <cell r="V16">
            <v>20.371586870000002</v>
          </cell>
          <cell r="W16">
            <v>23.471586870000003</v>
          </cell>
          <cell r="X16">
            <v>26.851586870000002</v>
          </cell>
          <cell r="Y16">
            <v>29.891586870000001</v>
          </cell>
          <cell r="Z16">
            <v>32.819988090000003</v>
          </cell>
          <cell r="AA16">
            <v>32.819988090000003</v>
          </cell>
          <cell r="AB16">
            <v>35.996420090000001</v>
          </cell>
          <cell r="AD16">
            <v>35.996420090000001</v>
          </cell>
        </row>
        <row r="17">
          <cell r="C17" t="str">
            <v>Tetra Pak lönsamhet TG1</v>
          </cell>
          <cell r="D17">
            <v>0.36425583728081939</v>
          </cell>
          <cell r="E17">
            <v>0.373</v>
          </cell>
          <cell r="F17">
            <v>0.36299999999999999</v>
          </cell>
          <cell r="G17">
            <v>0.37</v>
          </cell>
          <cell r="H17">
            <v>0.35899999999999999</v>
          </cell>
          <cell r="I17">
            <v>0.34499999999999997</v>
          </cell>
          <cell r="J17">
            <v>0.33500000000000002</v>
          </cell>
          <cell r="K17">
            <v>0.35199999999999998</v>
          </cell>
          <cell r="L17">
            <v>0.34100000000000003</v>
          </cell>
          <cell r="M17">
            <v>0.33913871269320128</v>
          </cell>
          <cell r="O17">
            <v>0.34899999999999998</v>
          </cell>
          <cell r="Q17">
            <v>0.36425583728081939</v>
          </cell>
          <cell r="R17">
            <v>0.3687578116157138</v>
          </cell>
          <cell r="S17">
            <v>0.36670654028523197</v>
          </cell>
          <cell r="T17">
            <v>0.36742232679249448</v>
          </cell>
          <cell r="U17">
            <v>0.36587919314928791</v>
          </cell>
          <cell r="V17">
            <v>0.36260970675280529</v>
          </cell>
          <cell r="W17">
            <v>0.35896316630337821</v>
          </cell>
          <cell r="X17">
            <v>0.35808666309262333</v>
          </cell>
          <cell r="Y17">
            <v>0.35634893481384444</v>
          </cell>
          <cell r="Z17">
            <v>0.35481333293256534</v>
          </cell>
          <cell r="AA17">
            <v>0.35481333293256534</v>
          </cell>
          <cell r="AB17">
            <v>0.35430034701042407</v>
          </cell>
          <cell r="AD17">
            <v>0.35430034701042407</v>
          </cell>
        </row>
        <row r="18">
          <cell r="C18" t="str">
            <v>GE Healthcare omsättning</v>
          </cell>
          <cell r="D18">
            <v>2.97384402</v>
          </cell>
          <cell r="E18">
            <v>3.2484824399999996</v>
          </cell>
          <cell r="F18">
            <v>3.0350000000000001</v>
          </cell>
          <cell r="G18">
            <v>2.4</v>
          </cell>
          <cell r="H18">
            <v>2.2370000000000001</v>
          </cell>
          <cell r="I18">
            <v>3.16</v>
          </cell>
          <cell r="J18">
            <v>3.26</v>
          </cell>
          <cell r="K18">
            <v>3.39</v>
          </cell>
          <cell r="L18">
            <v>3.39</v>
          </cell>
          <cell r="M18">
            <v>3.4007088199999993</v>
          </cell>
          <cell r="O18">
            <v>3.8981520000000001</v>
          </cell>
          <cell r="Q18">
            <v>2.97384402</v>
          </cell>
          <cell r="R18">
            <v>6.2223264599999997</v>
          </cell>
          <cell r="S18">
            <v>9.2573264599999998</v>
          </cell>
          <cell r="T18">
            <v>11.65732646</v>
          </cell>
          <cell r="U18">
            <v>13.89432646</v>
          </cell>
          <cell r="V18">
            <v>17.054326459999999</v>
          </cell>
          <cell r="W18">
            <v>20.314326459999997</v>
          </cell>
          <cell r="X18">
            <v>23.704326459999997</v>
          </cell>
          <cell r="Y18">
            <v>27.094326459999998</v>
          </cell>
          <cell r="Z18">
            <v>30.495035279999996</v>
          </cell>
          <cell r="AA18">
            <v>30.495035279999996</v>
          </cell>
          <cell r="AB18">
            <v>34.393187279999999</v>
          </cell>
          <cell r="AD18">
            <v>34.393187279999999</v>
          </cell>
        </row>
        <row r="19">
          <cell r="C19" t="str">
            <v>GE Healthcare lönsamhet TG1</v>
          </cell>
          <cell r="D19">
            <v>0.34413039255502043</v>
          </cell>
          <cell r="E19">
            <v>0.35699999999999998</v>
          </cell>
          <cell r="F19">
            <v>0.35499999999999998</v>
          </cell>
          <cell r="G19">
            <v>0.29320000000000002</v>
          </cell>
          <cell r="H19">
            <v>0.28699999999999998</v>
          </cell>
          <cell r="I19">
            <v>0.36199999999999999</v>
          </cell>
          <cell r="J19">
            <v>0.36899999999999999</v>
          </cell>
          <cell r="K19">
            <v>0.35899999999999999</v>
          </cell>
          <cell r="L19">
            <v>0.32</v>
          </cell>
          <cell r="M19">
            <v>0.32708268154519615</v>
          </cell>
          <cell r="O19">
            <v>0.34599999999999997</v>
          </cell>
          <cell r="Q19">
            <v>0.34413039255502043</v>
          </cell>
          <cell r="R19">
            <v>0.35084921292927473</v>
          </cell>
          <cell r="S19">
            <v>0.35221004197792977</v>
          </cell>
          <cell r="T19">
            <v>0.34006110703705894</v>
          </cell>
          <cell r="U19">
            <v>0.33151821747824395</v>
          </cell>
          <cell r="V19">
            <v>0.33716619384334223</v>
          </cell>
          <cell r="W19">
            <v>0.34227481549885463</v>
          </cell>
          <cell r="X19">
            <v>0.34466671537226207</v>
          </cell>
          <cell r="Y19">
            <v>0.34158045429707279</v>
          </cell>
          <cell r="Z19">
            <v>0.339963709039526</v>
          </cell>
          <cell r="AA19">
            <v>0.339963709039526</v>
          </cell>
          <cell r="AB19">
            <v>0.34064786719819234</v>
          </cell>
          <cell r="AD19">
            <v>0.34064786719819234</v>
          </cell>
        </row>
        <row r="20">
          <cell r="C20" t="str">
            <v>Volvo omsättning</v>
          </cell>
          <cell r="D20">
            <v>2.0411425900000002</v>
          </cell>
          <cell r="E20">
            <v>2.5656135400000002</v>
          </cell>
          <cell r="F20">
            <v>2.2400000000000002</v>
          </cell>
          <cell r="G20">
            <v>1.53</v>
          </cell>
          <cell r="H20">
            <v>1.746</v>
          </cell>
          <cell r="I20">
            <v>1.97</v>
          </cell>
          <cell r="J20">
            <v>2.2000000000000002</v>
          </cell>
          <cell r="K20">
            <v>2.59</v>
          </cell>
          <cell r="L20">
            <v>2.63</v>
          </cell>
          <cell r="M20">
            <v>2.8566414399999998</v>
          </cell>
          <cell r="O20">
            <v>3.8026159999999996</v>
          </cell>
          <cell r="Q20">
            <v>2.0411425900000002</v>
          </cell>
          <cell r="R20">
            <v>4.6067561300000008</v>
          </cell>
          <cell r="S20">
            <v>6.8467561300000011</v>
          </cell>
          <cell r="T20">
            <v>8.3767561300000004</v>
          </cell>
          <cell r="U20">
            <v>10.122756130000001</v>
          </cell>
          <cell r="V20">
            <v>12.092756130000001</v>
          </cell>
          <cell r="W20">
            <v>14.292756130000001</v>
          </cell>
          <cell r="X20">
            <v>16.882756130000001</v>
          </cell>
          <cell r="Y20">
            <v>19.51275613</v>
          </cell>
          <cell r="Z20">
            <v>22.36939757</v>
          </cell>
          <cell r="AA20">
            <v>22.36939757</v>
          </cell>
          <cell r="AB20">
            <v>26.172013570000001</v>
          </cell>
          <cell r="AD20">
            <v>26.172013570000001</v>
          </cell>
        </row>
        <row r="21">
          <cell r="C21" t="str">
            <v>Volvo lönsamhet TG1</v>
          </cell>
          <cell r="D21">
            <v>0.29099845003969088</v>
          </cell>
          <cell r="E21">
            <v>0.38500000000000001</v>
          </cell>
          <cell r="F21">
            <v>0.34599999999999997</v>
          </cell>
          <cell r="G21">
            <v>0.34560000000000002</v>
          </cell>
          <cell r="H21">
            <v>0.34300000000000003</v>
          </cell>
          <cell r="I21">
            <v>0.32900000000000001</v>
          </cell>
          <cell r="J21">
            <v>0.36899999999999999</v>
          </cell>
          <cell r="K21">
            <v>0.378</v>
          </cell>
          <cell r="L21">
            <v>0.35299999999999998</v>
          </cell>
          <cell r="M21">
            <v>0.3205367419160593</v>
          </cell>
          <cell r="O21">
            <v>0.34699999999999998</v>
          </cell>
          <cell r="Q21">
            <v>0.29099845003969088</v>
          </cell>
          <cell r="R21">
            <v>0.34335017922904465</v>
          </cell>
          <cell r="S21">
            <v>0.34421710050011672</v>
          </cell>
          <cell r="T21">
            <v>0.34446968469881911</v>
          </cell>
          <cell r="U21">
            <v>0.34421618955864347</v>
          </cell>
          <cell r="V21">
            <v>0.3417373590002265</v>
          </cell>
          <cell r="W21">
            <v>0.34593373719726367</v>
          </cell>
          <cell r="X21">
            <v>0.35085305368916681</v>
          </cell>
          <cell r="Y21">
            <v>0.35114242689507752</v>
          </cell>
          <cell r="Z21">
            <v>0.34723398601118433</v>
          </cell>
          <cell r="AA21">
            <v>0.34723398601118433</v>
          </cell>
          <cell r="AB21">
            <v>0.34719998943130614</v>
          </cell>
          <cell r="AD21">
            <v>0.34719998943130614</v>
          </cell>
        </row>
        <row r="22">
          <cell r="C22" t="str">
            <v>ABB omsättning</v>
          </cell>
          <cell r="D22">
            <v>1.4643579999999998</v>
          </cell>
          <cell r="E22">
            <v>1.3625889600000001</v>
          </cell>
          <cell r="F22">
            <v>1.242</v>
          </cell>
          <cell r="G22">
            <v>0.9</v>
          </cell>
          <cell r="H22">
            <v>0.79800000000000004</v>
          </cell>
          <cell r="I22">
            <v>0.99</v>
          </cell>
          <cell r="J22">
            <v>0.78</v>
          </cell>
          <cell r="K22">
            <v>1.03</v>
          </cell>
          <cell r="L22">
            <v>0.89</v>
          </cell>
          <cell r="M22">
            <v>0.91863982</v>
          </cell>
          <cell r="O22">
            <v>0.49323699999999998</v>
          </cell>
          <cell r="Q22">
            <v>1.4643579999999998</v>
          </cell>
          <cell r="R22">
            <v>2.8269469599999999</v>
          </cell>
          <cell r="S22">
            <v>4.0689469599999999</v>
          </cell>
          <cell r="T22">
            <v>4.9689469600000002</v>
          </cell>
          <cell r="U22">
            <v>5.7669469600000003</v>
          </cell>
          <cell r="V22">
            <v>6.7569469600000005</v>
          </cell>
          <cell r="W22">
            <v>7.5369469600000008</v>
          </cell>
          <cell r="X22">
            <v>8.566946960000001</v>
          </cell>
          <cell r="Y22">
            <v>9.4569469600000016</v>
          </cell>
          <cell r="Z22">
            <v>10.375586780000001</v>
          </cell>
          <cell r="AA22">
            <v>10.375586780000001</v>
          </cell>
          <cell r="AB22">
            <v>10.868823780000001</v>
          </cell>
          <cell r="AD22">
            <v>10.868823780000001</v>
          </cell>
        </row>
        <row r="23">
          <cell r="C23" t="str">
            <v>ABB lönsamhet TG1</v>
          </cell>
          <cell r="D23">
            <v>0.34312090349491037</v>
          </cell>
          <cell r="E23">
            <v>0.33400000000000002</v>
          </cell>
          <cell r="F23">
            <v>0.33300000000000002</v>
          </cell>
          <cell r="G23">
            <v>0.35</v>
          </cell>
          <cell r="H23">
            <v>0.317</v>
          </cell>
          <cell r="I23">
            <v>0.33100000000000002</v>
          </cell>
          <cell r="J23">
            <v>0.31</v>
          </cell>
          <cell r="K23">
            <v>0.33200000000000002</v>
          </cell>
          <cell r="L23">
            <v>0.29699999999999999</v>
          </cell>
          <cell r="M23">
            <v>0.32387987492203424</v>
          </cell>
          <cell r="O23">
            <v>0.57399999999999995</v>
          </cell>
          <cell r="Q23">
            <v>0.34312090349491037</v>
          </cell>
          <cell r="R23">
            <v>0.33872462631559241</v>
          </cell>
          <cell r="S23">
            <v>0.33697724893420578</v>
          </cell>
          <cell r="T23">
            <v>0.33933599336306858</v>
          </cell>
          <cell r="U23">
            <v>0.3362452552606795</v>
          </cell>
          <cell r="V23">
            <v>0.33547674209359191</v>
          </cell>
          <cell r="W23">
            <v>0.33284014946019996</v>
          </cell>
          <cell r="X23">
            <v>0.33273913868611132</v>
          </cell>
          <cell r="Y23">
            <v>0.32937570294250651</v>
          </cell>
          <cell r="Z23">
            <v>0.32888911008076988</v>
          </cell>
          <cell r="AA23">
            <v>0.32888911008076988</v>
          </cell>
          <cell r="AB23">
            <v>0.34001246275059216</v>
          </cell>
          <cell r="AD23">
            <v>0.34001246275059216</v>
          </cell>
        </row>
        <row r="24">
          <cell r="C24" t="str">
            <v>BAE Systems omsättning</v>
          </cell>
          <cell r="D24">
            <v>1.8641266399999998</v>
          </cell>
          <cell r="E24">
            <v>2.0078847099999999</v>
          </cell>
          <cell r="F24">
            <v>1.8029999999999999</v>
          </cell>
          <cell r="G24">
            <v>1.18</v>
          </cell>
          <cell r="H24">
            <v>0.87</v>
          </cell>
          <cell r="I24">
            <v>1.1000000000000001</v>
          </cell>
          <cell r="J24">
            <v>1.1299999999999999</v>
          </cell>
          <cell r="K24">
            <v>1.1000000000000001</v>
          </cell>
          <cell r="L24">
            <v>0.68</v>
          </cell>
          <cell r="M24">
            <v>0.72933480000000006</v>
          </cell>
          <cell r="O24">
            <v>0.95283800000000007</v>
          </cell>
          <cell r="Q24">
            <v>1.8641266399999998</v>
          </cell>
          <cell r="R24">
            <v>3.8720113499999997</v>
          </cell>
          <cell r="S24">
            <v>5.6750113500000001</v>
          </cell>
          <cell r="T24">
            <v>6.8550113499999998</v>
          </cell>
          <cell r="U24">
            <v>7.7250113499999999</v>
          </cell>
          <cell r="V24">
            <v>8.8250113500000005</v>
          </cell>
          <cell r="W24">
            <v>9.9550113499999995</v>
          </cell>
          <cell r="X24">
            <v>11.055011349999999</v>
          </cell>
          <cell r="Y24">
            <v>11.735011349999999</v>
          </cell>
          <cell r="Z24">
            <v>12.464346149999999</v>
          </cell>
          <cell r="AA24">
            <v>12.464346149999999</v>
          </cell>
          <cell r="AB24">
            <v>13.417184149999999</v>
          </cell>
          <cell r="AD24">
            <v>13.417184149999999</v>
          </cell>
        </row>
        <row r="25">
          <cell r="C25" t="str">
            <v>BAE Systems lönsamhet TG1</v>
          </cell>
          <cell r="D25">
            <v>0.33465969887110236</v>
          </cell>
          <cell r="E25">
            <v>0.33600000000000002</v>
          </cell>
          <cell r="F25">
            <v>0.34399999999999997</v>
          </cell>
          <cell r="G25">
            <v>0.31459999999999999</v>
          </cell>
          <cell r="H25">
            <v>0.375</v>
          </cell>
          <cell r="I25">
            <v>0.375</v>
          </cell>
          <cell r="J25">
            <v>0.36199999999999999</v>
          </cell>
          <cell r="K25">
            <v>0.36899999999999999</v>
          </cell>
          <cell r="L25">
            <v>0.35</v>
          </cell>
          <cell r="M25">
            <v>0.33226836289725942</v>
          </cell>
          <cell r="O25">
            <v>0.38600000000000001</v>
          </cell>
          <cell r="Q25">
            <v>0.33465969887110236</v>
          </cell>
          <cell r="R25">
            <v>0.3353547304451987</v>
          </cell>
          <cell r="S25">
            <v>0.33810140706767039</v>
          </cell>
          <cell r="T25">
            <v>0.33405594909190045</v>
          </cell>
          <cell r="U25">
            <v>0.33866711698229413</v>
          </cell>
          <cell r="V25">
            <v>0.34319585578323358</v>
          </cell>
          <cell r="W25">
            <v>0.34533032677657366</v>
          </cell>
          <cell r="X25">
            <v>0.34768551572405215</v>
          </cell>
          <cell r="Y25">
            <v>0.34781963142796618</v>
          </cell>
          <cell r="Z25">
            <v>0.34690966943019313</v>
          </cell>
          <cell r="AA25">
            <v>0.34690966943019313</v>
          </cell>
          <cell r="AB25">
            <v>0.34968571781583546</v>
          </cell>
          <cell r="AD25">
            <v>0.34968571781583546</v>
          </cell>
        </row>
        <row r="26">
          <cell r="C26" t="str">
            <v>Baxter omsättning</v>
          </cell>
          <cell r="D26">
            <v>1.94973445</v>
          </cell>
          <cell r="E26">
            <v>1.91638555</v>
          </cell>
          <cell r="F26">
            <v>1.7769999999999999</v>
          </cell>
          <cell r="G26">
            <v>1.57</v>
          </cell>
          <cell r="H26">
            <v>1.3959999999999999</v>
          </cell>
          <cell r="I26">
            <v>1.59</v>
          </cell>
          <cell r="J26">
            <v>1.65</v>
          </cell>
          <cell r="K26">
            <v>1.7</v>
          </cell>
          <cell r="L26">
            <v>1.57</v>
          </cell>
          <cell r="M26">
            <v>1.37076581</v>
          </cell>
          <cell r="O26">
            <v>1.683449</v>
          </cell>
          <cell r="Q26">
            <v>1.94973445</v>
          </cell>
          <cell r="R26">
            <v>3.86612</v>
          </cell>
          <cell r="S26">
            <v>5.6431199999999997</v>
          </cell>
          <cell r="T26">
            <v>7.21312</v>
          </cell>
          <cell r="U26">
            <v>8.6091200000000008</v>
          </cell>
          <cell r="V26">
            <v>10.199120000000001</v>
          </cell>
          <cell r="W26">
            <v>11.849120000000001</v>
          </cell>
          <cell r="X26">
            <v>13.54912</v>
          </cell>
          <cell r="Y26">
            <v>15.119120000000001</v>
          </cell>
          <cell r="Z26">
            <v>16.489885810000001</v>
          </cell>
          <cell r="AA26">
            <v>16.489885810000001</v>
          </cell>
          <cell r="AB26">
            <v>18.17333481</v>
          </cell>
          <cell r="AD26">
            <v>18.17333481</v>
          </cell>
        </row>
        <row r="27">
          <cell r="C27" t="str">
            <v>Baxter lönsamhet TG1</v>
          </cell>
          <cell r="D27">
            <v>0.40915236944190014</v>
          </cell>
          <cell r="E27">
            <v>0.41099999999999998</v>
          </cell>
          <cell r="F27">
            <v>0.40300000000000002</v>
          </cell>
          <cell r="G27">
            <v>0.38340000000000002</v>
          </cell>
          <cell r="H27">
            <v>0.40600000000000003</v>
          </cell>
          <cell r="I27">
            <v>0.41</v>
          </cell>
          <cell r="J27">
            <v>0.40899999999999997</v>
          </cell>
          <cell r="K27">
            <v>0.42</v>
          </cell>
          <cell r="L27">
            <v>0.4</v>
          </cell>
          <cell r="M27">
            <v>0.39337092161643578</v>
          </cell>
          <cell r="O27">
            <v>0.40500000000000003</v>
          </cell>
          <cell r="Q27">
            <v>0.40915236944190014</v>
          </cell>
          <cell r="R27">
            <v>0.41006821595035842</v>
          </cell>
          <cell r="S27">
            <v>0.40784245790449253</v>
          </cell>
          <cell r="T27">
            <v>0.40252233860659459</v>
          </cell>
          <cell r="U27">
            <v>0.40308625400157033</v>
          </cell>
          <cell r="V27">
            <v>0.40416407798417903</v>
          </cell>
          <cell r="W27">
            <v>0.40483748422245702</v>
          </cell>
          <cell r="X27">
            <v>0.40673991602775683</v>
          </cell>
          <cell r="Y27">
            <v>0.40604002951560675</v>
          </cell>
          <cell r="Z27">
            <v>0.40498687607649364</v>
          </cell>
          <cell r="AA27">
            <v>0.40498687607649364</v>
          </cell>
          <cell r="AB27">
            <v>0.40498809178379963</v>
          </cell>
          <cell r="AD27">
            <v>0.40498809178379963</v>
          </cell>
        </row>
        <row r="28">
          <cell r="C28" t="str">
            <v>Cargotec (MacGregor) omsättning</v>
          </cell>
          <cell r="D28">
            <v>0.8704847</v>
          </cell>
          <cell r="E28">
            <v>1.1090218599999999</v>
          </cell>
          <cell r="F28">
            <v>1.1220000000000001</v>
          </cell>
          <cell r="G28">
            <v>0.76</v>
          </cell>
          <cell r="H28">
            <v>0.92700000000000005</v>
          </cell>
          <cell r="I28">
            <v>1.0900000000000001</v>
          </cell>
          <cell r="J28">
            <v>0.95</v>
          </cell>
          <cell r="K28">
            <v>0.84</v>
          </cell>
          <cell r="L28">
            <v>0.8</v>
          </cell>
          <cell r="M28">
            <v>0.78582377000000014</v>
          </cell>
          <cell r="O28">
            <v>0.75736300000000001</v>
          </cell>
          <cell r="Q28">
            <v>0.8704847</v>
          </cell>
          <cell r="R28">
            <v>1.9795065599999999</v>
          </cell>
          <cell r="S28">
            <v>3.1015065599999998</v>
          </cell>
          <cell r="T28">
            <v>3.8615065599999996</v>
          </cell>
          <cell r="U28">
            <v>4.7885065600000001</v>
          </cell>
          <cell r="V28">
            <v>5.8785065599999999</v>
          </cell>
          <cell r="W28">
            <v>6.8285065600000001</v>
          </cell>
          <cell r="X28">
            <v>7.66850656</v>
          </cell>
          <cell r="Y28">
            <v>8.4685065599999998</v>
          </cell>
          <cell r="Z28">
            <v>9.2543303300000002</v>
          </cell>
          <cell r="AA28">
            <v>9.2543303300000002</v>
          </cell>
          <cell r="AB28">
            <v>10.01169333</v>
          </cell>
          <cell r="AD28">
            <v>10.01169333</v>
          </cell>
        </row>
        <row r="29">
          <cell r="C29" t="str">
            <v>Cargotec lönsamhet TG1</v>
          </cell>
          <cell r="D29">
            <v>0.437200044986431</v>
          </cell>
          <cell r="E29">
            <v>0.438</v>
          </cell>
          <cell r="F29">
            <v>0.40600000000000003</v>
          </cell>
          <cell r="G29">
            <v>0.37719999999999998</v>
          </cell>
          <cell r="H29">
            <v>0.33900000000000002</v>
          </cell>
          <cell r="I29">
            <v>0.36799999999999999</v>
          </cell>
          <cell r="J29">
            <v>0.371</v>
          </cell>
          <cell r="K29">
            <v>0.36699999999999999</v>
          </cell>
          <cell r="L29">
            <v>0.34399999999999997</v>
          </cell>
          <cell r="M29">
            <v>0.41368281593212708</v>
          </cell>
          <cell r="O29">
            <v>0.379</v>
          </cell>
          <cell r="Q29">
            <v>0.437200044986431</v>
          </cell>
          <cell r="R29">
            <v>0.43764822112031793</v>
          </cell>
          <cell r="S29">
            <v>0.42619917098611582</v>
          </cell>
          <cell r="T29">
            <v>0.4165554297750565</v>
          </cell>
          <cell r="U29">
            <v>0.40154158725429412</v>
          </cell>
          <cell r="V29">
            <v>0.39532226441540275</v>
          </cell>
          <cell r="W29">
            <v>0.39193848628008049</v>
          </cell>
          <cell r="X29">
            <v>0.38920675118780884</v>
          </cell>
          <cell r="Y29">
            <v>0.38493617517844841</v>
          </cell>
          <cell r="Z29">
            <v>0.38737717229075824</v>
          </cell>
          <cell r="AA29">
            <v>0.38737717229075824</v>
          </cell>
          <cell r="AB29">
            <v>0.38674345728086734</v>
          </cell>
          <cell r="AD29">
            <v>0.38674345728086734</v>
          </cell>
        </row>
        <row r="30">
          <cell r="C30" t="str">
            <v>Övriga kunder omsättning</v>
          </cell>
          <cell r="D30">
            <v>12.468583269999995</v>
          </cell>
          <cell r="E30">
            <v>14.155450609999999</v>
          </cell>
          <cell r="F30">
            <v>14.293999999999992</v>
          </cell>
          <cell r="G30">
            <v>11.568999999999994</v>
          </cell>
          <cell r="H30">
            <v>12.673685000000003</v>
          </cell>
          <cell r="I30">
            <v>15.840000000000003</v>
          </cell>
          <cell r="J30">
            <v>16.128905</v>
          </cell>
          <cell r="K30">
            <v>15.521999999999995</v>
          </cell>
          <cell r="L30">
            <v>15.405668000000002</v>
          </cell>
          <cell r="M30">
            <v>14.952302689999984</v>
          </cell>
          <cell r="N30">
            <v>0</v>
          </cell>
          <cell r="O30">
            <v>21.357407000000006</v>
          </cell>
          <cell r="Q30">
            <v>12.468583269999995</v>
          </cell>
          <cell r="R30">
            <v>26.624033879999999</v>
          </cell>
          <cell r="S30">
            <v>40.918033880000003</v>
          </cell>
          <cell r="T30">
            <v>52.487033879999949</v>
          </cell>
          <cell r="U30">
            <v>65.16071887999999</v>
          </cell>
          <cell r="V30">
            <v>81.000718879999937</v>
          </cell>
          <cell r="W30">
            <v>97.129623879999997</v>
          </cell>
          <cell r="X30">
            <v>112.65162387999997</v>
          </cell>
          <cell r="Y30">
            <v>128.05729188000007</v>
          </cell>
          <cell r="Z30">
            <v>143.00959456999996</v>
          </cell>
          <cell r="AA30">
            <v>143.00959456999996</v>
          </cell>
          <cell r="AB30">
            <v>164.3670015699999</v>
          </cell>
          <cell r="AD30">
            <v>164.3670015699999</v>
          </cell>
        </row>
        <row r="31">
          <cell r="C31" t="str">
            <v>Övriga kunder lönsamhet TG1</v>
          </cell>
          <cell r="D31">
            <v>0.36290117850882297</v>
          </cell>
          <cell r="E31">
            <v>0.36799999999999999</v>
          </cell>
          <cell r="F31">
            <v>0.371</v>
          </cell>
          <cell r="G31">
            <v>0.37290000000000001</v>
          </cell>
          <cell r="H31">
            <v>0.38</v>
          </cell>
          <cell r="I31">
            <v>0.379</v>
          </cell>
          <cell r="J31">
            <v>0.374</v>
          </cell>
          <cell r="K31">
            <v>0.38</v>
          </cell>
          <cell r="L31">
            <v>0.374</v>
          </cell>
          <cell r="M31">
            <v>0.377</v>
          </cell>
          <cell r="O31">
            <v>0.36799999999999999</v>
          </cell>
          <cell r="Q31">
            <v>0.36290117850882297</v>
          </cell>
          <cell r="R31">
            <v>0.36561211690804801</v>
          </cell>
          <cell r="S31">
            <v>0.36749427970067428</v>
          </cell>
          <cell r="T31">
            <v>0.36868578879387054</v>
          </cell>
          <cell r="U31">
            <v>0.37088638988168249</v>
          </cell>
          <cell r="V31">
            <v>0.37247303733433745</v>
          </cell>
          <cell r="W31">
            <v>0.37272659783204332</v>
          </cell>
          <cell r="X31">
            <v>0.37372878266136539</v>
          </cell>
          <cell r="Y31">
            <v>0.37376141090309589</v>
          </cell>
          <cell r="Z31">
            <v>0.37410002010348614</v>
          </cell>
          <cell r="AA31">
            <v>0.37410002010348614</v>
          </cell>
          <cell r="AB31">
            <v>0.37330739986454586</v>
          </cell>
          <cell r="AD31">
            <v>0.37330739986454586</v>
          </cell>
        </row>
        <row r="32">
          <cell r="C32" t="str">
            <v>Övriga kunder omsättning  %</v>
          </cell>
          <cell r="D32">
            <v>0.32526479143701975</v>
          </cell>
          <cell r="E32">
            <v>0.33446236349030073</v>
          </cell>
          <cell r="F32">
            <v>0.34171647143198641</v>
          </cell>
          <cell r="G32">
            <v>0.35619939037531934</v>
          </cell>
          <cell r="H32">
            <v>0.36718625169977082</v>
          </cell>
          <cell r="I32">
            <v>0.37526652452025594</v>
          </cell>
          <cell r="J32">
            <v>0.37844484742158441</v>
          </cell>
          <cell r="K32">
            <v>0.3495788477996486</v>
          </cell>
          <cell r="L32">
            <v>0.35289044254230628</v>
          </cell>
          <cell r="M32">
            <v>0.35450478187680751</v>
          </cell>
          <cell r="N32" t="e">
            <v>#DIV/0!</v>
          </cell>
          <cell r="O32">
            <v>0.40041634481982835</v>
          </cell>
          <cell r="Q32">
            <v>0.32526479143701975</v>
          </cell>
          <cell r="R32">
            <v>0.33009103815683216</v>
          </cell>
          <cell r="S32">
            <v>0.3340612007453887</v>
          </cell>
          <cell r="T32">
            <v>0.33870110842508355</v>
          </cell>
          <cell r="U32">
            <v>0.34388992708484256</v>
          </cell>
          <cell r="V32">
            <v>0.34960617986374237</v>
          </cell>
          <cell r="W32">
            <v>0.35408677264015964</v>
          </cell>
          <cell r="X32">
            <v>0.35345874252328191</v>
          </cell>
          <cell r="Y32">
            <v>0.35339027753103996</v>
          </cell>
          <cell r="Z32">
            <v>0.3535064758773378</v>
          </cell>
          <cell r="AA32">
            <v>0.3535064758773378</v>
          </cell>
          <cell r="AB32">
            <v>0.35897091479536269</v>
          </cell>
          <cell r="AD32">
            <v>0.35897091479536269</v>
          </cell>
        </row>
        <row r="33">
          <cell r="C33" t="str">
            <v>Kostnader</v>
          </cell>
        </row>
        <row r="34">
          <cell r="C34" t="str">
            <v>Personalkostnader - debiterande</v>
          </cell>
          <cell r="D34">
            <v>23.498941060000071</v>
          </cell>
          <cell r="E34">
            <v>24.411000000000001</v>
          </cell>
          <cell r="F34">
            <v>24.632999999999999</v>
          </cell>
          <cell r="G34">
            <v>24.497</v>
          </cell>
          <cell r="H34">
            <v>21.693237</v>
          </cell>
          <cell r="I34">
            <v>23.491</v>
          </cell>
          <cell r="J34">
            <v>24.500036000000001</v>
          </cell>
          <cell r="K34">
            <v>26.097000000000001</v>
          </cell>
          <cell r="L34">
            <v>26.623529999999999</v>
          </cell>
          <cell r="M34">
            <v>26.405999999999999</v>
          </cell>
          <cell r="O34">
            <v>39.983999999999995</v>
          </cell>
          <cell r="Q34">
            <v>23.498941060000071</v>
          </cell>
          <cell r="R34">
            <v>47.909941060000072</v>
          </cell>
          <cell r="S34">
            <v>72.542941060000075</v>
          </cell>
          <cell r="T34">
            <v>97.039941060000075</v>
          </cell>
          <cell r="U34">
            <v>118.73317806000007</v>
          </cell>
          <cell r="V34">
            <v>142.22417806000007</v>
          </cell>
          <cell r="W34">
            <v>166.72421406000007</v>
          </cell>
          <cell r="X34">
            <v>192.82121406000007</v>
          </cell>
          <cell r="Y34">
            <v>219.44474406000006</v>
          </cell>
          <cell r="Z34">
            <v>245.85074406000007</v>
          </cell>
          <cell r="AA34">
            <v>245.85074406000007</v>
          </cell>
          <cell r="AB34">
            <v>285.83474406000005</v>
          </cell>
          <cell r="AD34">
            <v>285.83474406000005</v>
          </cell>
        </row>
        <row r="35">
          <cell r="C35" t="str">
            <v>Personalkostnader - ej debiterande</v>
          </cell>
          <cell r="D35">
            <v>2.9277173899999998</v>
          </cell>
          <cell r="E35">
            <v>4.1379999999999999</v>
          </cell>
          <cell r="F35">
            <v>3.5670000000000002</v>
          </cell>
          <cell r="G35">
            <v>3.496</v>
          </cell>
          <cell r="H35">
            <v>4.2418670000000001</v>
          </cell>
          <cell r="I35">
            <v>4.2990000000000004</v>
          </cell>
          <cell r="J35">
            <v>4.5288370000000002</v>
          </cell>
          <cell r="K35">
            <v>4.3049999999999997</v>
          </cell>
          <cell r="L35">
            <v>4.8922090000000003</v>
          </cell>
          <cell r="M35">
            <v>5.0529999999999999</v>
          </cell>
          <cell r="O35">
            <v>7.2480000000000002</v>
          </cell>
          <cell r="Q35">
            <v>2.9277173899999998</v>
          </cell>
          <cell r="R35">
            <v>7.0657173899999997</v>
          </cell>
          <cell r="S35">
            <v>10.63271739</v>
          </cell>
          <cell r="T35">
            <v>14.12871739</v>
          </cell>
          <cell r="U35">
            <v>18.370584390000001</v>
          </cell>
          <cell r="V35">
            <v>22.669584390000001</v>
          </cell>
          <cell r="W35">
            <v>27.19842139</v>
          </cell>
          <cell r="X35">
            <v>31.50342139</v>
          </cell>
          <cell r="Y35">
            <v>36.395630390000001</v>
          </cell>
          <cell r="Z35">
            <v>41.448630389999998</v>
          </cell>
          <cell r="AA35">
            <v>41.448630389999998</v>
          </cell>
          <cell r="AB35">
            <v>48.696630389999996</v>
          </cell>
          <cell r="AD35">
            <v>48.696630389999996</v>
          </cell>
        </row>
        <row r="36">
          <cell r="C36" t="str">
            <v>Kostnader samarbetande</v>
          </cell>
          <cell r="D36">
            <v>3.5588796200000004</v>
          </cell>
          <cell r="E36">
            <v>3.4089999999999998</v>
          </cell>
          <cell r="F36">
            <v>3.4990000000000001</v>
          </cell>
          <cell r="G36">
            <v>2.6349999999999998</v>
          </cell>
          <cell r="H36">
            <v>2.4586250000000001</v>
          </cell>
          <cell r="I36">
            <v>3.1139999999999999</v>
          </cell>
          <cell r="J36">
            <v>3.1784840000000001</v>
          </cell>
          <cell r="K36">
            <v>3.4483540000000001</v>
          </cell>
          <cell r="L36">
            <v>3.218013</v>
          </cell>
          <cell r="M36">
            <v>2.9609999999999999</v>
          </cell>
          <cell r="O36">
            <v>3.9079999999999999</v>
          </cell>
          <cell r="Q36">
            <v>3.5588796200000004</v>
          </cell>
          <cell r="R36">
            <v>6.9678796199999997</v>
          </cell>
          <cell r="S36">
            <v>10.46687962</v>
          </cell>
          <cell r="T36">
            <v>13.10187962</v>
          </cell>
          <cell r="U36">
            <v>15.56050462</v>
          </cell>
          <cell r="V36">
            <v>18.67450462</v>
          </cell>
          <cell r="W36">
            <v>21.852988620000001</v>
          </cell>
          <cell r="X36">
            <v>25.30134262</v>
          </cell>
          <cell r="Y36">
            <v>28.519355619999999</v>
          </cell>
          <cell r="Z36">
            <v>31.480355619999997</v>
          </cell>
          <cell r="AA36">
            <v>31.480355619999997</v>
          </cell>
          <cell r="AB36">
            <v>35.388355619999999</v>
          </cell>
          <cell r="AD36">
            <v>35.388355619999999</v>
          </cell>
        </row>
        <row r="37">
          <cell r="C37" t="str">
            <v>Vidarefakturerade projektkostnader</v>
          </cell>
          <cell r="D37">
            <v>0.40791807999999996</v>
          </cell>
          <cell r="E37">
            <v>0.57099999999999995</v>
          </cell>
          <cell r="F37">
            <v>0.42799999999999999</v>
          </cell>
          <cell r="G37">
            <v>0.53</v>
          </cell>
          <cell r="H37">
            <v>0.39561299999999999</v>
          </cell>
          <cell r="I37">
            <v>0.55500000000000005</v>
          </cell>
          <cell r="J37">
            <v>0.969356</v>
          </cell>
          <cell r="K37">
            <v>0.68300000000000005</v>
          </cell>
          <cell r="L37">
            <v>0.54811100000000001</v>
          </cell>
          <cell r="M37">
            <v>0.65100000000000002</v>
          </cell>
          <cell r="O37">
            <v>0.81800000000000006</v>
          </cell>
          <cell r="Q37">
            <v>0.40791807999999996</v>
          </cell>
          <cell r="R37">
            <v>0.97891807999999991</v>
          </cell>
          <cell r="S37">
            <v>1.4069180799999998</v>
          </cell>
          <cell r="T37">
            <v>1.9369180799999999</v>
          </cell>
          <cell r="U37">
            <v>2.3325310799999999</v>
          </cell>
          <cell r="V37">
            <v>2.88753108</v>
          </cell>
          <cell r="W37">
            <v>3.8568870799999999</v>
          </cell>
          <cell r="X37">
            <v>4.5398870799999997</v>
          </cell>
          <cell r="Y37">
            <v>5.0879980800000002</v>
          </cell>
          <cell r="Z37">
            <v>5.73899808</v>
          </cell>
          <cell r="AA37">
            <v>5.73899808</v>
          </cell>
          <cell r="AB37">
            <v>6.5569980799999996</v>
          </cell>
          <cell r="AD37">
            <v>6.5569980799999996</v>
          </cell>
        </row>
        <row r="38">
          <cell r="C38" t="str">
            <v>Övriga kostnader</v>
          </cell>
          <cell r="D38">
            <v>2.30719545</v>
          </cell>
          <cell r="E38">
            <v>3.4049999999999998</v>
          </cell>
          <cell r="F38">
            <v>3.8149999999999999</v>
          </cell>
          <cell r="G38">
            <v>3.66</v>
          </cell>
          <cell r="H38">
            <v>3.3322379999999998</v>
          </cell>
          <cell r="I38">
            <v>2.8969999999999998</v>
          </cell>
          <cell r="J38">
            <v>2.8517990000000002</v>
          </cell>
          <cell r="K38">
            <v>3.476</v>
          </cell>
          <cell r="L38">
            <v>3.0019999999999998</v>
          </cell>
          <cell r="M38">
            <v>3.1720000000000002</v>
          </cell>
          <cell r="O38">
            <v>4.8709999999999996</v>
          </cell>
          <cell r="Q38">
            <v>2.30719545</v>
          </cell>
          <cell r="R38">
            <v>5.7121954499999994</v>
          </cell>
          <cell r="S38">
            <v>9.5271954499999989</v>
          </cell>
          <cell r="T38">
            <v>13.187195449999999</v>
          </cell>
          <cell r="U38">
            <v>16.519433449999998</v>
          </cell>
          <cell r="V38">
            <v>19.416433449999996</v>
          </cell>
          <cell r="W38">
            <v>22.268232449999996</v>
          </cell>
          <cell r="X38">
            <v>25.744232449999995</v>
          </cell>
          <cell r="Y38">
            <v>28.746232449999994</v>
          </cell>
          <cell r="Z38">
            <v>31.918232449999994</v>
          </cell>
          <cell r="AA38">
            <v>31.918232449999994</v>
          </cell>
          <cell r="AB38">
            <v>36.789232449999993</v>
          </cell>
          <cell r="AD38">
            <v>36.789232449999993</v>
          </cell>
        </row>
        <row r="39">
          <cell r="C39" t="str">
            <v>S:a rörelsens kostnader</v>
          </cell>
          <cell r="D39">
            <v>32.700651600000072</v>
          </cell>
          <cell r="E39">
            <v>35.933999999999997</v>
          </cell>
          <cell r="F39">
            <v>35.941999999999993</v>
          </cell>
          <cell r="G39">
            <v>34.817999999999998</v>
          </cell>
          <cell r="H39">
            <v>32.121580000000002</v>
          </cell>
          <cell r="I39">
            <v>34.356000000000002</v>
          </cell>
          <cell r="J39">
            <v>36.028511999999999</v>
          </cell>
          <cell r="K39">
            <v>38.009354000000002</v>
          </cell>
          <cell r="L39">
            <v>38.283863000000004</v>
          </cell>
          <cell r="M39">
            <v>38.243000000000002</v>
          </cell>
          <cell r="N39">
            <v>0</v>
          </cell>
          <cell r="O39">
            <v>56.828999999999994</v>
          </cell>
          <cell r="Q39">
            <v>32.700651600000072</v>
          </cell>
          <cell r="R39">
            <v>68.634651600000069</v>
          </cell>
          <cell r="S39">
            <v>104.57665160000006</v>
          </cell>
          <cell r="T39">
            <v>139.39465160000009</v>
          </cell>
          <cell r="U39">
            <v>171.51623160000005</v>
          </cell>
          <cell r="V39">
            <v>205.87223160000008</v>
          </cell>
          <cell r="W39">
            <v>241.90074360000006</v>
          </cell>
          <cell r="X39">
            <v>279.91009760000009</v>
          </cell>
          <cell r="Y39">
            <v>318.19396060000003</v>
          </cell>
          <cell r="Z39">
            <v>356.43696060000008</v>
          </cell>
          <cell r="AA39">
            <v>356.43696060000008</v>
          </cell>
          <cell r="AB39">
            <v>413.26596059999997</v>
          </cell>
          <cell r="AD39">
            <v>413.26596059999997</v>
          </cell>
        </row>
        <row r="40">
          <cell r="C40" t="str">
            <v>Avskrivningar</v>
          </cell>
          <cell r="D40">
            <v>0.27001598999999998</v>
          </cell>
          <cell r="E40">
            <v>0.26800000000000002</v>
          </cell>
          <cell r="F40">
            <v>0.27</v>
          </cell>
          <cell r="G40">
            <v>0.27100000000000002</v>
          </cell>
          <cell r="H40">
            <v>0.27221499999999998</v>
          </cell>
          <cell r="I40">
            <v>0.27300000000000002</v>
          </cell>
          <cell r="J40">
            <v>0.279721</v>
          </cell>
          <cell r="K40">
            <v>0.28199999999999997</v>
          </cell>
          <cell r="L40">
            <v>0.28746899999999997</v>
          </cell>
          <cell r="M40">
            <v>0.28999999999999998</v>
          </cell>
          <cell r="O40">
            <v>0.57299999999999995</v>
          </cell>
          <cell r="Q40">
            <v>0.27001598999999998</v>
          </cell>
          <cell r="R40">
            <v>0.53801599</v>
          </cell>
          <cell r="S40">
            <v>0.80801599000000002</v>
          </cell>
          <cell r="T40">
            <v>1.07901599</v>
          </cell>
          <cell r="U40">
            <v>1.3512309899999999</v>
          </cell>
          <cell r="V40">
            <v>1.62423099</v>
          </cell>
          <cell r="W40">
            <v>1.9039519899999999</v>
          </cell>
          <cell r="X40">
            <v>2.18595199</v>
          </cell>
          <cell r="Y40">
            <v>2.4734209900000002</v>
          </cell>
          <cell r="Z40">
            <v>2.7634209900000002</v>
          </cell>
          <cell r="AA40">
            <v>2.7634209900000002</v>
          </cell>
          <cell r="AB40">
            <v>3.3364209900000001</v>
          </cell>
          <cell r="AD40">
            <v>3.3364209900000001</v>
          </cell>
        </row>
        <row r="41">
          <cell r="C41" t="str">
            <v>Finansnetto</v>
          </cell>
          <cell r="D41">
            <v>0</v>
          </cell>
          <cell r="E41">
            <v>0</v>
          </cell>
          <cell r="F41">
            <v>2.7909E-2</v>
          </cell>
          <cell r="G41">
            <v>-3.7999999999999999E-2</v>
          </cell>
          <cell r="H41">
            <v>-7.0000000000000001E-3</v>
          </cell>
          <cell r="I41">
            <v>7.0000000000000001E-3</v>
          </cell>
          <cell r="J41">
            <v>-1.1417999999999999E-2</v>
          </cell>
          <cell r="K41">
            <v>-0.01</v>
          </cell>
          <cell r="L41">
            <v>-1.1197E-2</v>
          </cell>
          <cell r="M41">
            <v>1.0999999999999999E-2</v>
          </cell>
          <cell r="O41">
            <v>-3.9E-2</v>
          </cell>
          <cell r="Q41">
            <v>0</v>
          </cell>
          <cell r="R41">
            <v>0</v>
          </cell>
          <cell r="S41">
            <v>2.7909E-2</v>
          </cell>
          <cell r="T41">
            <v>-1.0090999999999999E-2</v>
          </cell>
          <cell r="U41">
            <v>-1.7090999999999999E-2</v>
          </cell>
          <cell r="V41">
            <v>-1.0090999999999999E-2</v>
          </cell>
          <cell r="W41">
            <v>-2.1509E-2</v>
          </cell>
          <cell r="X41">
            <v>-3.1509000000000002E-2</v>
          </cell>
          <cell r="Y41">
            <v>-4.2706000000000001E-2</v>
          </cell>
          <cell r="Z41">
            <v>-3.1705999999999998E-2</v>
          </cell>
          <cell r="AA41">
            <v>-3.1705999999999998E-2</v>
          </cell>
          <cell r="AB41">
            <v>-7.0705999999999991E-2</v>
          </cell>
          <cell r="AD41">
            <v>-7.0705999999999991E-2</v>
          </cell>
        </row>
        <row r="42">
          <cell r="C42" t="str">
            <v>Rörelseresultat och vinstmarginal</v>
          </cell>
        </row>
        <row r="43">
          <cell r="C43" t="str">
            <v>Rörelseresultat, efter avskrivningar</v>
          </cell>
          <cell r="D43">
            <v>5.3629719499999284</v>
          </cell>
          <cell r="E43">
            <v>6.1210000000000031</v>
          </cell>
          <cell r="F43">
            <v>5.6180000000000057</v>
          </cell>
          <cell r="G43">
            <v>-2.6100000000000056</v>
          </cell>
          <cell r="H43">
            <v>2.1218899999999961</v>
          </cell>
          <cell r="I43">
            <v>7.5809999999999995</v>
          </cell>
          <cell r="J43">
            <v>6.3106719999999985</v>
          </cell>
          <cell r="K43">
            <v>6.110645999999992</v>
          </cell>
          <cell r="L43">
            <v>5.0843360000000022</v>
          </cell>
          <cell r="M43">
            <v>3.644999999999988</v>
          </cell>
          <cell r="N43">
            <v>0</v>
          </cell>
          <cell r="O43">
            <v>-4.063999999999993</v>
          </cell>
          <cell r="Q43">
            <v>5.3629719499999284</v>
          </cell>
          <cell r="R43">
            <v>11.483971949999932</v>
          </cell>
          <cell r="S43">
            <v>17.101971949999935</v>
          </cell>
          <cell r="T43">
            <v>14.491971949999895</v>
          </cell>
          <cell r="U43">
            <v>16.613861949999947</v>
          </cell>
          <cell r="V43">
            <v>24.194861949999904</v>
          </cell>
          <cell r="W43">
            <v>30.505533949999968</v>
          </cell>
          <cell r="X43">
            <v>36.616179949999868</v>
          </cell>
          <cell r="Y43">
            <v>41.700515950000032</v>
          </cell>
          <cell r="Z43">
            <v>45.345515949999864</v>
          </cell>
          <cell r="AA43">
            <v>45.345515949999864</v>
          </cell>
          <cell r="AB43">
            <v>41.281515949999992</v>
          </cell>
          <cell r="AD43">
            <v>41.281515949999992</v>
          </cell>
        </row>
        <row r="44">
          <cell r="C44" t="str">
            <v>Knightec rörelseresultat EBIT</v>
          </cell>
          <cell r="D44">
            <v>5.3629719499999284</v>
          </cell>
          <cell r="E44">
            <v>6.1210000000000031</v>
          </cell>
          <cell r="F44">
            <v>5.5900910000000055</v>
          </cell>
          <cell r="G44">
            <v>-2.5720000000000058</v>
          </cell>
          <cell r="H44">
            <v>2.1288899999999962</v>
          </cell>
          <cell r="I44">
            <v>7.5739999999999998</v>
          </cell>
          <cell r="J44">
            <v>6.3220899999999984</v>
          </cell>
          <cell r="K44">
            <v>6.1206459999999918</v>
          </cell>
          <cell r="L44">
            <v>5.0955330000000023</v>
          </cell>
          <cell r="M44">
            <v>3.6339999999999879</v>
          </cell>
          <cell r="N44">
            <v>0</v>
          </cell>
          <cell r="O44">
            <v>-4.0249999999999932</v>
          </cell>
          <cell r="Q44">
            <v>5.3629719499999284</v>
          </cell>
          <cell r="R44">
            <v>11.483971949999932</v>
          </cell>
          <cell r="S44">
            <v>17.074062949999934</v>
          </cell>
          <cell r="T44">
            <v>14.502062949999894</v>
          </cell>
          <cell r="U44">
            <v>16.630952949999948</v>
          </cell>
          <cell r="V44">
            <v>24.204952949999903</v>
          </cell>
          <cell r="W44">
            <v>30.527042949999966</v>
          </cell>
          <cell r="X44">
            <v>36.647688949999868</v>
          </cell>
          <cell r="Y44">
            <v>41.743221950000034</v>
          </cell>
          <cell r="Z44">
            <v>45.377221949999864</v>
          </cell>
          <cell r="AA44">
            <v>45.377221949999864</v>
          </cell>
          <cell r="AB44">
            <v>41.352221949999993</v>
          </cell>
          <cell r="AD44">
            <v>41.352221949999993</v>
          </cell>
        </row>
        <row r="45">
          <cell r="C45" t="str">
            <v>Knightec vinstmarginal %</v>
          </cell>
          <cell r="D45">
            <v>0.13990249854579628</v>
          </cell>
          <cell r="E45">
            <v>0.14462585355480478</v>
          </cell>
          <cell r="F45">
            <v>0.13363832177862792</v>
          </cell>
          <cell r="G45">
            <v>-7.918963022260557E-2</v>
          </cell>
          <cell r="H45">
            <v>6.167891496286388E-2</v>
          </cell>
          <cell r="I45">
            <v>0.17943615257048093</v>
          </cell>
          <cell r="J45">
            <v>0.14834003829990466</v>
          </cell>
          <cell r="K45">
            <v>0.13784617810008543</v>
          </cell>
          <cell r="L45">
            <v>0.11672099485455134</v>
          </cell>
          <cell r="M45">
            <v>8.6158660913272053E-2</v>
          </cell>
          <cell r="N45" t="e">
            <v>#DIV/0!</v>
          </cell>
          <cell r="O45">
            <v>-7.5462147062131932E-2</v>
          </cell>
          <cell r="Q45">
            <v>0.13990249854579628</v>
          </cell>
          <cell r="R45">
            <v>0.14238098705196728</v>
          </cell>
          <cell r="S45">
            <v>0.13939530886080129</v>
          </cell>
          <cell r="T45">
            <v>9.3582441843545569E-2</v>
          </cell>
          <cell r="U45">
            <v>8.7770934631022757E-2</v>
          </cell>
          <cell r="V45">
            <v>0.10447069176222469</v>
          </cell>
          <cell r="W45">
            <v>0.1112865641255588</v>
          </cell>
          <cell r="X45">
            <v>0.11498676722538632</v>
          </cell>
          <cell r="Y45">
            <v>0.11519569540619198</v>
          </cell>
          <cell r="Z45">
            <v>0.11216829097992061</v>
          </cell>
          <cell r="AA45">
            <v>0.11216829097992061</v>
          </cell>
          <cell r="AB45">
            <v>9.0311588095074988E-2</v>
          </cell>
          <cell r="AD45">
            <v>9.0311588095074988E-2</v>
          </cell>
        </row>
        <row r="46">
          <cell r="C46" t="str">
            <v>Medelarvode, beläggningsgrad och antal anställda</v>
          </cell>
        </row>
        <row r="47">
          <cell r="C47" t="str">
            <v>Totalt timmar exkl sem, VAB, sjuk</v>
          </cell>
          <cell r="D47">
            <v>64153.8</v>
          </cell>
          <cell r="E47">
            <v>65755</v>
          </cell>
          <cell r="F47">
            <v>63862.3</v>
          </cell>
          <cell r="G47">
            <v>49730.3</v>
          </cell>
          <cell r="H47">
            <v>53510.6</v>
          </cell>
          <cell r="I47">
            <v>63945.5</v>
          </cell>
          <cell r="J47">
            <v>63828.9</v>
          </cell>
          <cell r="K47">
            <v>67103</v>
          </cell>
          <cell r="L47">
            <v>66276.7</v>
          </cell>
          <cell r="M47">
            <v>63335.799996013717</v>
          </cell>
          <cell r="O47">
            <v>81753.100000000006</v>
          </cell>
          <cell r="Q47">
            <v>64153.8</v>
          </cell>
          <cell r="R47">
            <v>129908.8</v>
          </cell>
          <cell r="S47">
            <v>193771.1</v>
          </cell>
          <cell r="T47">
            <v>243501.40000000002</v>
          </cell>
          <cell r="U47">
            <v>297012</v>
          </cell>
          <cell r="V47">
            <v>360957.5</v>
          </cell>
          <cell r="W47">
            <v>424786.4</v>
          </cell>
          <cell r="X47">
            <v>491889.4</v>
          </cell>
          <cell r="Y47">
            <v>558166.1</v>
          </cell>
          <cell r="Z47">
            <v>621501.89999601373</v>
          </cell>
          <cell r="AA47">
            <v>621501.89999601373</v>
          </cell>
          <cell r="AB47">
            <v>703254.99999601371</v>
          </cell>
          <cell r="AD47">
            <v>703254.99999601371</v>
          </cell>
        </row>
        <row r="48">
          <cell r="C48" t="str">
            <v>Totalt deb timmar</v>
          </cell>
          <cell r="D48">
            <v>49319.3</v>
          </cell>
          <cell r="E48">
            <v>56146.8</v>
          </cell>
          <cell r="F48">
            <v>54653.7</v>
          </cell>
          <cell r="G48">
            <v>43492.5</v>
          </cell>
          <cell r="H48">
            <v>46489.5</v>
          </cell>
          <cell r="I48">
            <v>56325.1</v>
          </cell>
          <cell r="J48">
            <v>56494.7</v>
          </cell>
          <cell r="K48">
            <v>59165.8</v>
          </cell>
          <cell r="L48">
            <v>58729.8</v>
          </cell>
          <cell r="M48">
            <v>56457.556666347002</v>
          </cell>
          <cell r="O48">
            <v>71686</v>
          </cell>
          <cell r="Q48">
            <v>49319.3</v>
          </cell>
          <cell r="R48">
            <v>105466.1</v>
          </cell>
          <cell r="S48">
            <v>160119.79999999999</v>
          </cell>
          <cell r="T48">
            <v>203612.3</v>
          </cell>
          <cell r="U48">
            <v>250101.8</v>
          </cell>
          <cell r="V48">
            <v>306426.89999999997</v>
          </cell>
          <cell r="W48">
            <v>362921.6</v>
          </cell>
          <cell r="X48">
            <v>422087.39999999997</v>
          </cell>
          <cell r="Y48">
            <v>480817.19999999995</v>
          </cell>
          <cell r="Z48">
            <v>537274.75666634692</v>
          </cell>
          <cell r="AA48">
            <v>537274.75666634692</v>
          </cell>
          <cell r="AB48">
            <v>608960.75666634692</v>
          </cell>
          <cell r="AD48">
            <v>608960.75666634692</v>
          </cell>
        </row>
        <row r="49">
          <cell r="C49" t="str">
            <v>Normal arbetstid</v>
          </cell>
          <cell r="D49">
            <v>67868.959999999992</v>
          </cell>
          <cell r="E49">
            <v>67968.39</v>
          </cell>
          <cell r="F49">
            <v>66074.19</v>
          </cell>
          <cell r="G49">
            <v>61268.54</v>
          </cell>
          <cell r="H49">
            <v>60355.009999999995</v>
          </cell>
          <cell r="I49">
            <v>68877.649999999994</v>
          </cell>
          <cell r="J49">
            <v>69670.25</v>
          </cell>
          <cell r="K49">
            <v>70510.13</v>
          </cell>
          <cell r="L49">
            <v>71456.27</v>
          </cell>
          <cell r="M49">
            <v>69097</v>
          </cell>
          <cell r="O49">
            <v>144028.47999999998</v>
          </cell>
          <cell r="Q49">
            <v>67868.959999999992</v>
          </cell>
          <cell r="R49">
            <v>135837.34999999998</v>
          </cell>
          <cell r="S49">
            <v>201911.53999999998</v>
          </cell>
          <cell r="T49">
            <v>263180.07999999996</v>
          </cell>
          <cell r="U49">
            <v>323535.08999999997</v>
          </cell>
          <cell r="V49">
            <v>392412.74</v>
          </cell>
          <cell r="W49">
            <v>462082.99</v>
          </cell>
          <cell r="X49">
            <v>532593.12</v>
          </cell>
          <cell r="Y49">
            <v>604049.39</v>
          </cell>
          <cell r="Z49">
            <v>673146.39</v>
          </cell>
          <cell r="AA49">
            <v>673146.39</v>
          </cell>
          <cell r="AB49">
            <v>817174.87</v>
          </cell>
          <cell r="AD49">
            <v>817174.87</v>
          </cell>
        </row>
        <row r="50">
          <cell r="C50" t="str">
            <v>Försäljningspris, beläggningsrapport</v>
          </cell>
          <cell r="D50">
            <v>33129536</v>
          </cell>
          <cell r="E50">
            <v>37697317</v>
          </cell>
          <cell r="F50">
            <v>36593472</v>
          </cell>
          <cell r="G50">
            <v>28801690</v>
          </cell>
          <cell r="H50">
            <v>31101945</v>
          </cell>
          <cell r="I50">
            <v>37810679</v>
          </cell>
          <cell r="J50">
            <v>37945224</v>
          </cell>
          <cell r="K50">
            <v>39805780</v>
          </cell>
          <cell r="L50">
            <v>39368878</v>
          </cell>
          <cell r="M50">
            <v>37946214.160000011</v>
          </cell>
          <cell r="O50">
            <v>47886058</v>
          </cell>
          <cell r="Q50">
            <v>33129536</v>
          </cell>
          <cell r="R50">
            <v>70826853</v>
          </cell>
          <cell r="S50">
            <v>107420325</v>
          </cell>
          <cell r="T50">
            <v>136222015</v>
          </cell>
          <cell r="U50">
            <v>167323960</v>
          </cell>
          <cell r="V50">
            <v>205134639</v>
          </cell>
          <cell r="W50">
            <v>243079863</v>
          </cell>
          <cell r="X50">
            <v>282885643</v>
          </cell>
          <cell r="Y50">
            <v>322254521</v>
          </cell>
          <cell r="Z50">
            <v>360200735.16000003</v>
          </cell>
          <cell r="AA50">
            <v>360200735.16000003</v>
          </cell>
          <cell r="AB50">
            <v>408086793.16000003</v>
          </cell>
          <cell r="AD50">
            <v>408086793.16000003</v>
          </cell>
        </row>
        <row r="51">
          <cell r="C51" t="str">
            <v>Medelarvode SEK</v>
          </cell>
          <cell r="D51">
            <v>671.73573023136987</v>
          </cell>
          <cell r="E51">
            <v>671.40633126019645</v>
          </cell>
          <cell r="F51">
            <v>669.55159486000036</v>
          </cell>
          <cell r="G51">
            <v>662.22199229752255</v>
          </cell>
          <cell r="H51">
            <v>669.01009905462524</v>
          </cell>
          <cell r="I51">
            <v>671.29359734825152</v>
          </cell>
          <cell r="J51">
            <v>671.65989021979055</v>
          </cell>
          <cell r="K51">
            <v>672.78360133725903</v>
          </cell>
          <cell r="L51">
            <v>670.33904423308093</v>
          </cell>
          <cell r="M51">
            <v>672.11931228718652</v>
          </cell>
          <cell r="O51">
            <v>667.99734955221379</v>
          </cell>
          <cell r="Q51">
            <v>671.73573023136987</v>
          </cell>
          <cell r="R51">
            <v>671.56036868718945</v>
          </cell>
          <cell r="S51">
            <v>670.87471380803629</v>
          </cell>
          <cell r="T51">
            <v>669.0264537063822</v>
          </cell>
          <cell r="U51">
            <v>669.02341366595522</v>
          </cell>
          <cell r="V51">
            <v>669.44070184438772</v>
          </cell>
          <cell r="W51">
            <v>669.7861549161031</v>
          </cell>
          <cell r="X51">
            <v>670.20631982854741</v>
          </cell>
          <cell r="Y51">
            <v>670.22253155669148</v>
          </cell>
          <cell r="Z51">
            <v>670.42184783620564</v>
          </cell>
          <cell r="AA51">
            <v>670.42184783620564</v>
          </cell>
          <cell r="AB51">
            <v>670.13643932328648</v>
          </cell>
          <cell r="AD51">
            <v>670.13643932328648</v>
          </cell>
        </row>
        <row r="52">
          <cell r="C52" t="str">
            <v>Beläggningsgrad %</v>
          </cell>
          <cell r="D52">
            <v>0.76876662021579389</v>
          </cell>
          <cell r="E52">
            <v>0.85387879248726339</v>
          </cell>
          <cell r="F52">
            <v>0.85580538126562922</v>
          </cell>
          <cell r="G52">
            <v>0.87456741664538518</v>
          </cell>
          <cell r="H52">
            <v>0.86879048263334746</v>
          </cell>
          <cell r="I52">
            <v>0.88082976910024946</v>
          </cell>
          <cell r="J52">
            <v>0.88509593616684601</v>
          </cell>
          <cell r="K52">
            <v>0.88171616768251793</v>
          </cell>
          <cell r="L52">
            <v>0.88613041989115338</v>
          </cell>
          <cell r="M52">
            <v>0.89140038761490936</v>
          </cell>
          <cell r="O52">
            <v>0.87685971541140328</v>
          </cell>
          <cell r="Q52">
            <v>0.76876662021579389</v>
          </cell>
          <cell r="R52">
            <v>0.81184723436749473</v>
          </cell>
          <cell r="S52">
            <v>0.82633478367001056</v>
          </cell>
          <cell r="T52">
            <v>0.83618533610073686</v>
          </cell>
          <cell r="U52">
            <v>0.84205958008430637</v>
          </cell>
          <cell r="V52">
            <v>0.84892792087711144</v>
          </cell>
          <cell r="W52">
            <v>0.85436256904646657</v>
          </cell>
          <cell r="X52">
            <v>0.85809411627898458</v>
          </cell>
          <cell r="Y52">
            <v>0.86142314984733037</v>
          </cell>
          <cell r="Z52">
            <v>0.86447805979320891</v>
          </cell>
          <cell r="AA52">
            <v>0.86447805979320891</v>
          </cell>
          <cell r="AB52">
            <v>0.86591742208700784</v>
          </cell>
          <cell r="AD52">
            <v>0.86591742208700784</v>
          </cell>
        </row>
        <row r="53">
          <cell r="C53" t="str">
            <v>Faktureringsgrad %</v>
          </cell>
          <cell r="D53">
            <v>0.7266841867033178</v>
          </cell>
          <cell r="E53">
            <v>0.82607223740329883</v>
          </cell>
          <cell r="F53">
            <v>0.82715656446185715</v>
          </cell>
          <cell r="G53">
            <v>0.70986676033083207</v>
          </cell>
          <cell r="H53">
            <v>0.77026745584169409</v>
          </cell>
          <cell r="I53">
            <v>0.81775583226198922</v>
          </cell>
          <cell r="J53">
            <v>0.81088699983134838</v>
          </cell>
          <cell r="K53">
            <v>0.83911063559236099</v>
          </cell>
          <cell r="L53">
            <v>0.8218984842057947</v>
          </cell>
          <cell r="M53">
            <v>0.81707681471477778</v>
          </cell>
          <cell r="O53">
            <v>0.49772100628986721</v>
          </cell>
          <cell r="Q53">
            <v>0.7266841867033178</v>
          </cell>
          <cell r="R53">
            <v>0.77641458700423727</v>
          </cell>
          <cell r="S53">
            <v>0.79301955698024984</v>
          </cell>
          <cell r="T53">
            <v>0.77366151723945076</v>
          </cell>
          <cell r="U53">
            <v>0.7730283599222576</v>
          </cell>
          <cell r="V53">
            <v>0.78087908155071617</v>
          </cell>
          <cell r="W53">
            <v>0.78540350511495782</v>
          </cell>
          <cell r="X53">
            <v>0.79251380490983425</v>
          </cell>
          <cell r="Y53">
            <v>0.79598987758269224</v>
          </cell>
          <cell r="Z53">
            <v>0.79815440541298444</v>
          </cell>
          <cell r="AA53">
            <v>0.79815440541298444</v>
          </cell>
          <cell r="AB53">
            <v>0.74520250074056604</v>
          </cell>
          <cell r="AD53">
            <v>0.74520250074056604</v>
          </cell>
        </row>
        <row r="54">
          <cell r="C54" t="str">
            <v>Antal konsulter (sista i månaden)</v>
          </cell>
          <cell r="D54">
            <v>417</v>
          </cell>
          <cell r="E54">
            <v>418</v>
          </cell>
          <cell r="F54">
            <v>422</v>
          </cell>
          <cell r="G54">
            <v>420.8</v>
          </cell>
          <cell r="H54">
            <v>430.8</v>
          </cell>
          <cell r="I54">
            <v>439.8</v>
          </cell>
          <cell r="J54">
            <v>437.8</v>
          </cell>
          <cell r="K54">
            <v>445.8</v>
          </cell>
          <cell r="L54">
            <v>456.8</v>
          </cell>
          <cell r="M54">
            <v>458.8</v>
          </cell>
          <cell r="N54">
            <v>453.8</v>
          </cell>
          <cell r="O54">
            <v>450.8</v>
          </cell>
          <cell r="Q54">
            <v>417</v>
          </cell>
          <cell r="R54">
            <v>418</v>
          </cell>
          <cell r="S54">
            <v>422</v>
          </cell>
          <cell r="T54">
            <v>420.8</v>
          </cell>
          <cell r="U54">
            <v>430.8</v>
          </cell>
          <cell r="V54">
            <v>439.8</v>
          </cell>
          <cell r="W54">
            <v>437.8</v>
          </cell>
          <cell r="X54">
            <v>445.8</v>
          </cell>
          <cell r="Y54">
            <v>456.8</v>
          </cell>
          <cell r="Z54">
            <v>458.8</v>
          </cell>
          <cell r="AA54">
            <v>453.8</v>
          </cell>
          <cell r="AB54">
            <v>450.8</v>
          </cell>
          <cell r="AD54">
            <v>450.8</v>
          </cell>
        </row>
        <row r="55">
          <cell r="C55" t="str">
            <v>Antal ledare (sista i månaden)</v>
          </cell>
          <cell r="D55">
            <v>24.75</v>
          </cell>
          <cell r="E55">
            <v>24.75</v>
          </cell>
          <cell r="F55">
            <v>25.8</v>
          </cell>
          <cell r="G55">
            <v>25.8</v>
          </cell>
          <cell r="H55">
            <v>25.75</v>
          </cell>
          <cell r="I55">
            <v>26.75</v>
          </cell>
          <cell r="J55">
            <v>26.8</v>
          </cell>
          <cell r="K55">
            <v>26.8</v>
          </cell>
          <cell r="L55">
            <v>26.8</v>
          </cell>
          <cell r="M55">
            <v>25.8</v>
          </cell>
          <cell r="N55">
            <v>25.8</v>
          </cell>
          <cell r="O55">
            <v>25.8</v>
          </cell>
          <cell r="Q55">
            <v>24.75</v>
          </cell>
          <cell r="R55">
            <v>24.75</v>
          </cell>
          <cell r="S55">
            <v>25.8</v>
          </cell>
          <cell r="T55">
            <v>25.8</v>
          </cell>
          <cell r="U55">
            <v>25.75</v>
          </cell>
          <cell r="V55">
            <v>26.75</v>
          </cell>
          <cell r="W55">
            <v>26.8</v>
          </cell>
          <cell r="X55">
            <v>26.8</v>
          </cell>
          <cell r="Y55">
            <v>26.8</v>
          </cell>
          <cell r="Z55">
            <v>25.8</v>
          </cell>
          <cell r="AA55">
            <v>25.8</v>
          </cell>
          <cell r="AB55">
            <v>25.8</v>
          </cell>
          <cell r="AD55">
            <v>25.8</v>
          </cell>
        </row>
        <row r="56">
          <cell r="C56" t="str">
            <v>Antal administratörer (sista i månaden)</v>
          </cell>
          <cell r="D56">
            <v>17.7</v>
          </cell>
          <cell r="E56">
            <v>16.7</v>
          </cell>
          <cell r="F56">
            <v>16</v>
          </cell>
          <cell r="G56">
            <v>16</v>
          </cell>
          <cell r="H56">
            <v>17.45</v>
          </cell>
          <cell r="I56">
            <v>19.95</v>
          </cell>
          <cell r="J56">
            <v>20</v>
          </cell>
          <cell r="K56">
            <v>20</v>
          </cell>
          <cell r="L56">
            <v>21</v>
          </cell>
          <cell r="M56">
            <v>21</v>
          </cell>
          <cell r="N56">
            <v>21</v>
          </cell>
          <cell r="O56">
            <v>20.2</v>
          </cell>
          <cell r="Q56">
            <v>17.7</v>
          </cell>
          <cell r="R56">
            <v>16.7</v>
          </cell>
          <cell r="S56">
            <v>16</v>
          </cell>
          <cell r="T56">
            <v>16</v>
          </cell>
          <cell r="U56">
            <v>17.45</v>
          </cell>
          <cell r="V56">
            <v>19.95</v>
          </cell>
          <cell r="W56">
            <v>20</v>
          </cell>
          <cell r="X56">
            <v>20</v>
          </cell>
          <cell r="Y56">
            <v>21</v>
          </cell>
          <cell r="Z56">
            <v>21</v>
          </cell>
          <cell r="AA56">
            <v>21</v>
          </cell>
          <cell r="AB56">
            <v>20.2</v>
          </cell>
          <cell r="AD56">
            <v>20.2</v>
          </cell>
        </row>
        <row r="57">
          <cell r="C57" t="str">
            <v xml:space="preserve">Antal anställda (exit månaden) </v>
          </cell>
          <cell r="D57">
            <v>459.45</v>
          </cell>
          <cell r="E57">
            <v>459.45</v>
          </cell>
          <cell r="F57">
            <v>463.8</v>
          </cell>
          <cell r="G57">
            <v>462.6</v>
          </cell>
          <cell r="H57">
            <v>474</v>
          </cell>
          <cell r="I57">
            <v>486.5</v>
          </cell>
          <cell r="J57">
            <v>484.6</v>
          </cell>
          <cell r="K57">
            <v>492.6</v>
          </cell>
          <cell r="L57">
            <v>504.6</v>
          </cell>
          <cell r="M57">
            <v>505.6</v>
          </cell>
          <cell r="N57">
            <v>500.6</v>
          </cell>
          <cell r="O57">
            <v>496.8</v>
          </cell>
          <cell r="Q57">
            <v>459.45</v>
          </cell>
          <cell r="R57">
            <v>459.45</v>
          </cell>
          <cell r="S57">
            <v>463.8</v>
          </cell>
          <cell r="T57">
            <v>462.6</v>
          </cell>
          <cell r="U57">
            <v>474</v>
          </cell>
          <cell r="V57">
            <v>486.5</v>
          </cell>
          <cell r="W57">
            <v>484.6</v>
          </cell>
          <cell r="X57">
            <v>492.6</v>
          </cell>
          <cell r="Y57">
            <v>504.6</v>
          </cell>
          <cell r="Z57">
            <v>505.6</v>
          </cell>
          <cell r="AA57">
            <v>500.6</v>
          </cell>
          <cell r="AB57">
            <v>496.8</v>
          </cell>
          <cell r="AD57">
            <v>496.8</v>
          </cell>
        </row>
        <row r="58">
          <cell r="C58" t="str">
            <v xml:space="preserve">Knightec antal anställda konsulter (genomsnitt) </v>
          </cell>
          <cell r="D58">
            <v>417</v>
          </cell>
          <cell r="E58">
            <v>417.5</v>
          </cell>
          <cell r="F58">
            <v>419</v>
          </cell>
          <cell r="G58">
            <v>419.45</v>
          </cell>
          <cell r="H58">
            <v>421.71999999999997</v>
          </cell>
          <cell r="I58">
            <v>424.73333333333335</v>
          </cell>
          <cell r="J58">
            <v>426.6</v>
          </cell>
          <cell r="K58">
            <v>429.00000000000006</v>
          </cell>
          <cell r="L58">
            <v>432.08888888888896</v>
          </cell>
          <cell r="M58">
            <v>434.76000000000005</v>
          </cell>
          <cell r="N58">
            <v>436.49090909090916</v>
          </cell>
          <cell r="O58">
            <v>437.68333333333339</v>
          </cell>
          <cell r="Q58">
            <v>417</v>
          </cell>
          <cell r="R58">
            <v>417.5</v>
          </cell>
          <cell r="S58">
            <v>419</v>
          </cell>
          <cell r="T58">
            <v>419.45</v>
          </cell>
          <cell r="U58">
            <v>421.71999999999997</v>
          </cell>
          <cell r="V58">
            <v>424.73333333333335</v>
          </cell>
          <cell r="W58">
            <v>426.6</v>
          </cell>
          <cell r="X58">
            <v>429.00000000000006</v>
          </cell>
          <cell r="Y58">
            <v>432.08888888888896</v>
          </cell>
          <cell r="Z58">
            <v>434.76000000000005</v>
          </cell>
          <cell r="AA58">
            <v>436.49090909090916</v>
          </cell>
          <cell r="AB58">
            <v>437.68333333333339</v>
          </cell>
          <cell r="AD58">
            <v>437.68333333333339</v>
          </cell>
        </row>
        <row r="59">
          <cell r="C59" t="str">
            <v>Knightec antal anställda (genomsnitt)</v>
          </cell>
          <cell r="D59">
            <v>459.45</v>
          </cell>
          <cell r="E59">
            <v>459.45</v>
          </cell>
          <cell r="F59">
            <v>460.90000000000003</v>
          </cell>
          <cell r="G59">
            <v>461.32500000000005</v>
          </cell>
          <cell r="H59">
            <v>463.86</v>
          </cell>
          <cell r="I59">
            <v>467.63333333333338</v>
          </cell>
          <cell r="J59">
            <v>470.05714285714288</v>
          </cell>
          <cell r="K59">
            <v>472.875</v>
          </cell>
          <cell r="L59">
            <v>476.40000000000003</v>
          </cell>
          <cell r="M59">
            <v>479.32000000000005</v>
          </cell>
          <cell r="N59">
            <v>481.25454545454556</v>
          </cell>
          <cell r="O59">
            <v>482.55000000000013</v>
          </cell>
          <cell r="Q59">
            <v>459.45</v>
          </cell>
          <cell r="R59">
            <v>459.45</v>
          </cell>
          <cell r="S59">
            <v>460.90000000000003</v>
          </cell>
          <cell r="T59">
            <v>461.32500000000005</v>
          </cell>
          <cell r="U59">
            <v>463.86</v>
          </cell>
          <cell r="V59">
            <v>467.63333333333338</v>
          </cell>
          <cell r="W59">
            <v>470.05714285714288</v>
          </cell>
          <cell r="X59">
            <v>472.875</v>
          </cell>
          <cell r="Y59">
            <v>476.40000000000003</v>
          </cell>
          <cell r="Z59">
            <v>479.32000000000005</v>
          </cell>
          <cell r="AA59">
            <v>481.25454545454556</v>
          </cell>
          <cell r="AB59">
            <v>482.55000000000013</v>
          </cell>
          <cell r="AD59">
            <v>482.55000000000013</v>
          </cell>
        </row>
        <row r="60">
          <cell r="C60" t="str">
            <v>Beräkningar (per genomsnitt antal anställda)</v>
          </cell>
        </row>
        <row r="61">
          <cell r="C61" t="str">
            <v>Intäkter per totalt antal anställda</v>
          </cell>
          <cell r="D61">
            <v>83.433756752639027</v>
          </cell>
          <cell r="E61">
            <v>92.116661225378181</v>
          </cell>
          <cell r="F61">
            <v>90.757214146235611</v>
          </cell>
          <cell r="G61">
            <v>70.403728391047494</v>
          </cell>
          <cell r="H61">
            <v>74.409703358772035</v>
          </cell>
          <cell r="I61">
            <v>90.263026587782448</v>
          </cell>
          <cell r="J61">
            <v>90.667497872599057</v>
          </cell>
          <cell r="K61">
            <v>93.897964578376929</v>
          </cell>
          <cell r="L61">
            <v>91.636582703610415</v>
          </cell>
          <cell r="M61">
            <v>87.995493615955908</v>
          </cell>
          <cell r="N61">
            <v>0</v>
          </cell>
          <cell r="O61">
            <v>110.53362345870892</v>
          </cell>
          <cell r="Q61">
            <v>83.433756752639027</v>
          </cell>
          <cell r="R61">
            <v>175.55041797801721</v>
          </cell>
          <cell r="S61">
            <v>265.75534723367321</v>
          </cell>
          <cell r="T61">
            <v>335.914246008779</v>
          </cell>
          <cell r="U61">
            <v>408.48817431983787</v>
          </cell>
          <cell r="V61">
            <v>495.45510985815088</v>
          </cell>
          <cell r="W61">
            <v>583.56783575857037</v>
          </cell>
          <cell r="X61">
            <v>673.98832575204858</v>
          </cell>
          <cell r="Y61">
            <v>760.63790415617143</v>
          </cell>
          <cell r="Z61">
            <v>843.99961933572547</v>
          </cell>
          <cell r="AA61">
            <v>840.6069124145223</v>
          </cell>
          <cell r="AB61">
            <v>948.88384113563325</v>
          </cell>
          <cell r="AD61">
            <v>948.88384113563325</v>
          </cell>
        </row>
        <row r="62">
          <cell r="C62" t="str">
            <v>Personalkostnader deb per konsult</v>
          </cell>
          <cell r="D62">
            <v>56.352376642686018</v>
          </cell>
          <cell r="E62">
            <v>58.469461077844315</v>
          </cell>
          <cell r="F62">
            <v>58.78997613365155</v>
          </cell>
          <cell r="G62">
            <v>58.402670163309097</v>
          </cell>
          <cell r="H62">
            <v>51.439905624585037</v>
          </cell>
          <cell r="I62">
            <v>55.30764401192905</v>
          </cell>
          <cell r="J62">
            <v>57.430932958274724</v>
          </cell>
          <cell r="K62">
            <v>60.832167832167826</v>
          </cell>
          <cell r="L62">
            <v>61.615863505451543</v>
          </cell>
          <cell r="M62">
            <v>60.736958321832731</v>
          </cell>
          <cell r="N62">
            <v>0</v>
          </cell>
          <cell r="O62">
            <v>91.353718441795792</v>
          </cell>
          <cell r="Q62">
            <v>56.352376642686018</v>
          </cell>
          <cell r="R62">
            <v>114.75434984431156</v>
          </cell>
          <cell r="S62">
            <v>173.13351088305507</v>
          </cell>
          <cell r="T62">
            <v>231.35043762069395</v>
          </cell>
          <cell r="U62">
            <v>281.5450489898513</v>
          </cell>
          <cell r="V62">
            <v>334.85523008946802</v>
          </cell>
          <cell r="W62">
            <v>390.82094247538691</v>
          </cell>
          <cell r="X62">
            <v>449.46669944055958</v>
          </cell>
          <cell r="Y62">
            <v>507.86944469759311</v>
          </cell>
          <cell r="Z62">
            <v>565.48611661606424</v>
          </cell>
          <cell r="AA62">
            <v>563.24367573207826</v>
          </cell>
          <cell r="AB62">
            <v>653.06289340086062</v>
          </cell>
          <cell r="AD62">
            <v>653.06289340086062</v>
          </cell>
        </row>
        <row r="63">
          <cell r="C63" t="str">
            <v>Personalkostnader ej deb per antal anställda</v>
          </cell>
          <cell r="D63">
            <v>6.3722219828055282</v>
          </cell>
          <cell r="E63">
            <v>9.0064207204265969</v>
          </cell>
          <cell r="F63">
            <v>7.7392059014970709</v>
          </cell>
          <cell r="G63">
            <v>7.5781715710182622</v>
          </cell>
          <cell r="H63">
            <v>9.1447139223041436</v>
          </cell>
          <cell r="I63">
            <v>9.1931000071280931</v>
          </cell>
          <cell r="J63">
            <v>9.6346520179917334</v>
          </cell>
          <cell r="K63">
            <v>9.1038858049167306</v>
          </cell>
          <cell r="L63">
            <v>10.269120486985726</v>
          </cell>
          <cell r="M63">
            <v>10.542017858633063</v>
          </cell>
          <cell r="N63">
            <v>0</v>
          </cell>
          <cell r="O63">
            <v>15.020205160087034</v>
          </cell>
          <cell r="Q63">
            <v>6.3722219828055282</v>
          </cell>
          <cell r="R63">
            <v>15.378642703232124</v>
          </cell>
          <cell r="S63">
            <v>23.069467107832498</v>
          </cell>
          <cell r="T63">
            <v>30.626385715059879</v>
          </cell>
          <cell r="U63">
            <v>39.603726102703398</v>
          </cell>
          <cell r="V63">
            <v>48.477263646731764</v>
          </cell>
          <cell r="W63">
            <v>57.861946793702892</v>
          </cell>
          <cell r="X63">
            <v>66.621033867301094</v>
          </cell>
          <cell r="Y63">
            <v>76.397209047019317</v>
          </cell>
          <cell r="Z63">
            <v>86.473817887841108</v>
          </cell>
          <cell r="AA63">
            <v>86.126210716309615</v>
          </cell>
          <cell r="AB63">
            <v>100.91520130556415</v>
          </cell>
          <cell r="AD63">
            <v>100.91520130556415</v>
          </cell>
        </row>
        <row r="64">
          <cell r="C64" t="str">
            <v>Övriga kostnader per totalt antal anställda</v>
          </cell>
          <cell r="D64">
            <v>5.0216464250734578</v>
          </cell>
          <cell r="E64">
            <v>7.411034933072151</v>
          </cell>
          <cell r="F64">
            <v>8.2772835756129304</v>
          </cell>
          <cell r="G64">
            <v>7.9336693220614531</v>
          </cell>
          <cell r="H64">
            <v>7.1837149139826666</v>
          </cell>
          <cell r="I64">
            <v>6.1950245919167424</v>
          </cell>
          <cell r="J64">
            <v>6.0669198273766112</v>
          </cell>
          <cell r="K64">
            <v>7.3507798043880515</v>
          </cell>
          <cell r="L64">
            <v>6.3014273719563381</v>
          </cell>
          <cell r="M64">
            <v>6.617708420262038</v>
          </cell>
          <cell r="N64">
            <v>0</v>
          </cell>
          <cell r="O64">
            <v>10.094290747072838</v>
          </cell>
          <cell r="Q64">
            <v>5.0216464250734578</v>
          </cell>
          <cell r="R64">
            <v>12.432681358145608</v>
          </cell>
          <cell r="S64">
            <v>20.670851486222606</v>
          </cell>
          <cell r="T64">
            <v>28.585477591719499</v>
          </cell>
          <cell r="U64">
            <v>35.612972556374757</v>
          </cell>
          <cell r="V64">
            <v>41.520636075272634</v>
          </cell>
          <cell r="W64">
            <v>47.373458287746161</v>
          </cell>
          <cell r="X64">
            <v>54.441940153317461</v>
          </cell>
          <cell r="Y64">
            <v>60.340538308144396</v>
          </cell>
          <cell r="Z64">
            <v>66.590654364516368</v>
          </cell>
          <cell r="AA64">
            <v>66.322973468963667</v>
          </cell>
          <cell r="AB64">
            <v>76.239213449383442</v>
          </cell>
          <cell r="AD64">
            <v>76.239213449383442</v>
          </cell>
        </row>
        <row r="65">
          <cell r="C65" t="str">
            <v>EBIT per totalt antal anställd</v>
          </cell>
          <cell r="D65">
            <v>11.672591032756401</v>
          </cell>
          <cell r="E65">
            <v>13.322450756339109</v>
          </cell>
          <cell r="F65">
            <v>12.128641787806478</v>
          </cell>
          <cell r="G65">
            <v>-5.57524521757981</v>
          </cell>
          <cell r="H65">
            <v>4.5895097658776276</v>
          </cell>
          <cell r="I65">
            <v>16.196450210278705</v>
          </cell>
          <cell r="J65">
            <v>13.449620106977871</v>
          </cell>
          <cell r="K65">
            <v>12.943475548506459</v>
          </cell>
          <cell r="L65">
            <v>10.69591309823678</v>
          </cell>
          <cell r="M65">
            <v>7.5815738963531416</v>
          </cell>
          <cell r="N65">
            <v>0</v>
          </cell>
          <cell r="O65">
            <v>-8.3411045487514084</v>
          </cell>
          <cell r="Q65">
            <v>11.672591032756401</v>
          </cell>
          <cell r="R65">
            <v>24.995041789095509</v>
          </cell>
          <cell r="S65">
            <v>37.045048709047371</v>
          </cell>
          <cell r="T65">
            <v>31.435675391535021</v>
          </cell>
          <cell r="U65">
            <v>35.853388845772322</v>
          </cell>
          <cell r="V65">
            <v>51.760538064010049</v>
          </cell>
          <cell r="W65">
            <v>64.943259375759723</v>
          </cell>
          <cell r="X65">
            <v>77.499738725878643</v>
          </cell>
          <cell r="Y65">
            <v>87.622212321578573</v>
          </cell>
          <cell r="Z65">
            <v>94.669994888591873</v>
          </cell>
          <cell r="AA65">
            <v>94.289440751444786</v>
          </cell>
          <cell r="AB65">
            <v>85.695206610713882</v>
          </cell>
          <cell r="AD65">
            <v>85.695206610713882</v>
          </cell>
        </row>
        <row r="66">
          <cell r="C66" t="str">
            <v>TB1 egna anställda %</v>
          </cell>
          <cell r="D66">
            <v>0.29700717802973431</v>
          </cell>
          <cell r="E66">
            <v>0.35702997418743082</v>
          </cell>
          <cell r="F66">
            <v>0.33399123992862162</v>
          </cell>
          <cell r="G66">
            <v>0.16045786353199215</v>
          </cell>
          <cell r="H66">
            <v>0.3052664983072681</v>
          </cell>
          <cell r="I66">
            <v>0.37938231486618584</v>
          </cell>
          <cell r="J66">
            <v>0.3552794143861529</v>
          </cell>
          <cell r="K66">
            <v>0.34554619319891655</v>
          </cell>
          <cell r="L66">
            <v>0.32430903834083474</v>
          </cell>
          <cell r="M66">
            <v>0.30468441425073067</v>
          </cell>
          <cell r="N66" t="e">
            <v>#DIV/0!</v>
          </cell>
          <cell r="O66">
            <v>0.16510409053893224</v>
          </cell>
          <cell r="Q66">
            <v>0.29700717802973431</v>
          </cell>
          <cell r="R66">
            <v>0.3289266306220488</v>
          </cell>
          <cell r="S66">
            <v>0.3306550064126807</v>
          </cell>
          <cell r="T66">
            <v>0.29455254467206504</v>
          </cell>
          <cell r="U66">
            <v>0.29653464895666393</v>
          </cell>
          <cell r="V66">
            <v>0.3117105783579045</v>
          </cell>
          <cell r="W66">
            <v>0.31847844913030054</v>
          </cell>
          <cell r="X66">
            <v>0.32227215941858001</v>
          </cell>
          <cell r="Y66">
            <v>0.32251993247660382</v>
          </cell>
          <cell r="Z66">
            <v>0.3206482613037574</v>
          </cell>
          <cell r="AA66">
            <v>0.3206482613037574</v>
          </cell>
          <cell r="AB66">
            <v>0.30246986346086996</v>
          </cell>
          <cell r="AD66">
            <v>0.30246986346086996</v>
          </cell>
        </row>
        <row r="67">
          <cell r="C67" t="str">
            <v xml:space="preserve">TB1 samarbetande %  </v>
          </cell>
          <cell r="D67">
            <v>0.13847524787013224</v>
          </cell>
          <cell r="E67">
            <v>0.13783510369246341</v>
          </cell>
          <cell r="F67">
            <v>0.13881368446960365</v>
          </cell>
          <cell r="G67">
            <v>0.13832570307390454</v>
          </cell>
          <cell r="H67">
            <v>0.12692795826228256</v>
          </cell>
          <cell r="I67">
            <v>0.12306392565474522</v>
          </cell>
          <cell r="J67">
            <v>0.12953184543737922</v>
          </cell>
          <cell r="K67">
            <v>0.12478324873096441</v>
          </cell>
          <cell r="L67">
            <v>0.11770381288596875</v>
          </cell>
          <cell r="M67">
            <v>0.11743666169895682</v>
          </cell>
          <cell r="N67" t="e">
            <v>#DIV/0!</v>
          </cell>
          <cell r="O67">
            <v>0.13155555555555556</v>
          </cell>
          <cell r="Q67">
            <v>0.13847524787013224</v>
          </cell>
          <cell r="R67">
            <v>0.13816217936872921</v>
          </cell>
          <cell r="S67">
            <v>0.13838008233541008</v>
          </cell>
          <cell r="T67">
            <v>0.13836914633737277</v>
          </cell>
          <cell r="U67">
            <v>0.1365813787012625</v>
          </cell>
          <cell r="V67">
            <v>0.13435635009210803</v>
          </cell>
          <cell r="W67">
            <v>0.13365795943303796</v>
          </cell>
          <cell r="X67">
            <v>0.13245902106902283</v>
          </cell>
          <cell r="Y67">
            <v>0.13081884933166696</v>
          </cell>
          <cell r="Z67">
            <v>0.12957745390409497</v>
          </cell>
          <cell r="AA67">
            <v>0.12957745390409497</v>
          </cell>
          <cell r="AB67">
            <v>0.12979634174686211</v>
          </cell>
          <cell r="AD67">
            <v>0.12979634174686211</v>
          </cell>
        </row>
        <row r="134">
          <cell r="C134" t="str">
            <v>Intäkter egna konsulter</v>
          </cell>
          <cell r="D134">
            <v>31.932673099999995</v>
          </cell>
          <cell r="E134">
            <v>34.942570669999988</v>
          </cell>
          <cell r="F134">
            <v>31.755583659999999</v>
          </cell>
          <cell r="G134">
            <v>26.329304870000001</v>
          </cell>
          <cell r="H134">
            <v>28.958531750000002</v>
          </cell>
          <cell r="I134">
            <v>33.283041090000005</v>
          </cell>
          <cell r="J134">
            <v>37.570203809999981</v>
          </cell>
          <cell r="K134">
            <v>33.701012179999992</v>
          </cell>
          <cell r="L134">
            <v>32.159917610000001</v>
          </cell>
          <cell r="M134">
            <v>34.467513700000005</v>
          </cell>
          <cell r="O134">
            <v>38.545520460000006</v>
          </cell>
          <cell r="Q134">
            <v>31.932673099999995</v>
          </cell>
          <cell r="R134">
            <v>66.875243769999983</v>
          </cell>
          <cell r="S134">
            <v>98.630827429999982</v>
          </cell>
          <cell r="T134">
            <v>124.96013229999998</v>
          </cell>
          <cell r="U134">
            <v>153.91866404999999</v>
          </cell>
          <cell r="V134">
            <v>187.20170514</v>
          </cell>
          <cell r="W134">
            <v>224.77190894999998</v>
          </cell>
          <cell r="X134">
            <v>258.47292112999997</v>
          </cell>
          <cell r="Y134">
            <v>290.63283873999995</v>
          </cell>
          <cell r="Z134">
            <v>325.10035243999994</v>
          </cell>
          <cell r="AA134">
            <v>325.10035243999994</v>
          </cell>
          <cell r="AB134">
            <v>363.64587289999997</v>
          </cell>
          <cell r="AD134">
            <v>363.64587289999997</v>
          </cell>
        </row>
        <row r="135">
          <cell r="C135" t="str">
            <v>Intäkter samarbetande</v>
          </cell>
          <cell r="D135">
            <v>4.614537910000001</v>
          </cell>
          <cell r="E135">
            <v>4.9327481499999992</v>
          </cell>
          <cell r="F135">
            <v>4.5618642499999993</v>
          </cell>
          <cell r="G135">
            <v>3.6408710000000006</v>
          </cell>
          <cell r="H135">
            <v>3.6845683799999995</v>
          </cell>
          <cell r="I135">
            <v>4.3360303499999997</v>
          </cell>
          <cell r="J135">
            <v>4.7092641400000002</v>
          </cell>
          <cell r="K135">
            <v>4.2778718700000011</v>
          </cell>
          <cell r="L135">
            <v>3.9747912800000003</v>
          </cell>
          <cell r="M135">
            <v>3.8780763700000001</v>
          </cell>
          <cell r="O135">
            <v>5.1211333799999998</v>
          </cell>
          <cell r="Q135">
            <v>4.614537910000001</v>
          </cell>
          <cell r="R135">
            <v>9.5472860600000011</v>
          </cell>
          <cell r="S135">
            <v>14.10915031</v>
          </cell>
          <cell r="T135">
            <v>17.750021310000001</v>
          </cell>
          <cell r="U135">
            <v>21.434589689999999</v>
          </cell>
          <cell r="V135">
            <v>25.770620039999997</v>
          </cell>
          <cell r="W135">
            <v>30.479884179999999</v>
          </cell>
          <cell r="X135">
            <v>34.757756049999998</v>
          </cell>
          <cell r="Y135">
            <v>38.732547329999996</v>
          </cell>
          <cell r="Z135">
            <v>42.610623699999998</v>
          </cell>
          <cell r="AA135">
            <v>42.610623699999998</v>
          </cell>
          <cell r="AB135">
            <v>47.731757079999994</v>
          </cell>
          <cell r="AD135">
            <v>47.731757079999994</v>
          </cell>
        </row>
        <row r="136">
          <cell r="C136" t="str">
            <v>Vidarefakturerade projektkostnader</v>
          </cell>
          <cell r="D136">
            <v>0.86698367999999981</v>
          </cell>
          <cell r="E136">
            <v>1.2606473299999998</v>
          </cell>
          <cell r="F136">
            <v>0.61642699999999995</v>
          </cell>
          <cell r="G136">
            <v>0.72981472000000014</v>
          </cell>
          <cell r="H136">
            <v>0.34156739999999985</v>
          </cell>
          <cell r="I136">
            <v>0.78540578999999977</v>
          </cell>
          <cell r="J136">
            <v>0.85676443999999996</v>
          </cell>
          <cell r="K136">
            <v>0.61707756999999996</v>
          </cell>
          <cell r="L136">
            <v>0.65778170000000002</v>
          </cell>
          <cell r="M136">
            <v>0.39052825000000002</v>
          </cell>
          <cell r="O136">
            <v>0.6522962699999999</v>
          </cell>
          <cell r="Q136">
            <v>0.86698367999999981</v>
          </cell>
          <cell r="R136">
            <v>2.1276310099999995</v>
          </cell>
          <cell r="S136">
            <v>2.7440580099999994</v>
          </cell>
          <cell r="T136">
            <v>3.4738727299999996</v>
          </cell>
          <cell r="U136">
            <v>3.8154401299999994</v>
          </cell>
          <cell r="V136">
            <v>4.6008459199999994</v>
          </cell>
          <cell r="W136">
            <v>5.4576103599999994</v>
          </cell>
          <cell r="X136">
            <v>6.0746879299999996</v>
          </cell>
          <cell r="Y136">
            <v>6.7324696299999998</v>
          </cell>
          <cell r="Z136">
            <v>7.1229978799999998</v>
          </cell>
          <cell r="AA136">
            <v>7.1229978799999998</v>
          </cell>
          <cell r="AB136">
            <v>7.7752941499999997</v>
          </cell>
          <cell r="AD136">
            <v>7.7752941499999997</v>
          </cell>
        </row>
        <row r="137">
          <cell r="C137" t="str">
            <v>Övriga intäkter</v>
          </cell>
          <cell r="D137">
            <v>1.4009519999999985E-2</v>
          </cell>
          <cell r="E137">
            <v>-5.1989100000000002E-3</v>
          </cell>
          <cell r="F137">
            <v>-1.4673380000000001E-2</v>
          </cell>
          <cell r="G137">
            <v>-4.5936199999999996E-3</v>
          </cell>
          <cell r="H137">
            <v>-3.4762199999999991E-3</v>
          </cell>
          <cell r="I137">
            <v>-2.7018499999999996E-3</v>
          </cell>
          <cell r="J137">
            <v>9.4093919999999998E-2</v>
          </cell>
          <cell r="K137">
            <v>2.3217410000000001E-2</v>
          </cell>
          <cell r="L137">
            <v>2.780697E-2</v>
          </cell>
          <cell r="M137">
            <v>2.793909E-2</v>
          </cell>
          <cell r="O137">
            <v>-5.96759E-3</v>
          </cell>
          <cell r="Q137">
            <v>1.4009519999999985E-2</v>
          </cell>
          <cell r="R137">
            <v>8.8106099999999861E-3</v>
          </cell>
          <cell r="S137">
            <v>-5.8627700000000154E-3</v>
          </cell>
          <cell r="T137">
            <v>-1.0456390000000015E-2</v>
          </cell>
          <cell r="U137">
            <v>-1.3932610000000014E-2</v>
          </cell>
          <cell r="V137">
            <v>-1.6634460000000014E-2</v>
          </cell>
          <cell r="W137">
            <v>7.745945999999998E-2</v>
          </cell>
          <cell r="X137">
            <v>0.10067686999999997</v>
          </cell>
          <cell r="Y137">
            <v>0.12848383999999996</v>
          </cell>
          <cell r="Z137">
            <v>0.15642292999999996</v>
          </cell>
          <cell r="AA137">
            <v>0.15642292999999996</v>
          </cell>
          <cell r="AB137">
            <v>0.15045533999999997</v>
          </cell>
          <cell r="AD137">
            <v>0.15045533999999997</v>
          </cell>
        </row>
        <row r="138">
          <cell r="C138" t="str">
            <v>Knightec totala intäkter</v>
          </cell>
          <cell r="D138">
            <v>37.428204209999997</v>
          </cell>
          <cell r="E138">
            <v>41.13076723999999</v>
          </cell>
          <cell r="F138">
            <v>36.919201530000002</v>
          </cell>
          <cell r="G138">
            <v>30.695396970000001</v>
          </cell>
          <cell r="H138">
            <v>32.98119131</v>
          </cell>
          <cell r="I138">
            <v>38.401775380000004</v>
          </cell>
          <cell r="J138">
            <v>43.230326309999981</v>
          </cell>
          <cell r="K138">
            <v>38.619179029999991</v>
          </cell>
          <cell r="L138">
            <v>36.82029756</v>
          </cell>
          <cell r="M138">
            <v>38.764057410000007</v>
          </cell>
          <cell r="N138">
            <v>0</v>
          </cell>
          <cell r="O138">
            <v>44.312982520000013</v>
          </cell>
          <cell r="Q138">
            <v>37.428204209999997</v>
          </cell>
          <cell r="R138">
            <v>78.558971449999987</v>
          </cell>
          <cell r="S138">
            <v>115.47817298</v>
          </cell>
          <cell r="T138">
            <v>146.17356995</v>
          </cell>
          <cell r="U138">
            <v>179.15476125999999</v>
          </cell>
          <cell r="V138">
            <v>217.55653663999999</v>
          </cell>
          <cell r="W138">
            <v>260.78686295</v>
          </cell>
          <cell r="X138">
            <v>299.40604197999994</v>
          </cell>
          <cell r="Y138">
            <v>336.22633953999997</v>
          </cell>
          <cell r="Z138">
            <v>374.99039694999999</v>
          </cell>
          <cell r="AA138">
            <v>374.99039694999999</v>
          </cell>
          <cell r="AB138">
            <v>419.30337946999992</v>
          </cell>
          <cell r="AD138">
            <v>419.30337946999992</v>
          </cell>
        </row>
        <row r="139">
          <cell r="C139" t="str">
            <v>Scania omsättning</v>
          </cell>
          <cell r="D139">
            <v>4.1860764900000005</v>
          </cell>
          <cell r="E139">
            <v>4.8636005000000004</v>
          </cell>
          <cell r="F139">
            <v>4.5304338200000007</v>
          </cell>
          <cell r="G139">
            <v>3.47231165</v>
          </cell>
          <cell r="H139">
            <v>4.0590614299999999</v>
          </cell>
          <cell r="I139">
            <v>4.7159059800000005</v>
          </cell>
          <cell r="J139">
            <v>4.6995537199999999</v>
          </cell>
          <cell r="K139">
            <v>3.87634882</v>
          </cell>
          <cell r="L139">
            <v>4.2192093600000007</v>
          </cell>
          <cell r="M139">
            <v>4.8829038600000008</v>
          </cell>
          <cell r="O139">
            <v>5.7655455199999999</v>
          </cell>
          <cell r="Q139">
            <v>4.1860764900000005</v>
          </cell>
          <cell r="R139">
            <v>9.0496769900000018</v>
          </cell>
          <cell r="S139">
            <v>13.580110810000003</v>
          </cell>
          <cell r="T139">
            <v>17.052422460000003</v>
          </cell>
          <cell r="U139">
            <v>21.111483890000002</v>
          </cell>
          <cell r="V139">
            <v>25.827389870000005</v>
          </cell>
          <cell r="W139">
            <v>30.526943590000005</v>
          </cell>
          <cell r="X139">
            <v>34.403292410000006</v>
          </cell>
          <cell r="Y139">
            <v>38.622501770000007</v>
          </cell>
          <cell r="Z139">
            <v>43.505405630000006</v>
          </cell>
          <cell r="AA139">
            <v>43.505405630000006</v>
          </cell>
          <cell r="AB139">
            <v>49.270951150000002</v>
          </cell>
          <cell r="AD139">
            <v>49.270951150000002</v>
          </cell>
        </row>
        <row r="140">
          <cell r="C140" t="str">
            <v>Scania lönsamhet TG1</v>
          </cell>
          <cell r="D140">
            <v>0.34678055536438607</v>
          </cell>
          <cell r="E140">
            <v>0.33354014993624581</v>
          </cell>
          <cell r="F140">
            <v>0.3594714909663993</v>
          </cell>
          <cell r="G140">
            <v>0.3529789614362524</v>
          </cell>
          <cell r="H140">
            <v>0.33918782056964336</v>
          </cell>
          <cell r="I140">
            <v>0.35961125543898143</v>
          </cell>
          <cell r="J140">
            <v>0.35408990281741054</v>
          </cell>
          <cell r="K140">
            <v>0.34880613246771741</v>
          </cell>
          <cell r="L140">
            <v>0.3482631257719811</v>
          </cell>
          <cell r="M140">
            <v>0.34829351524443075</v>
          </cell>
          <cell r="O140">
            <v>0.33900000000000002</v>
          </cell>
          <cell r="Q140">
            <v>0.34678055536438607</v>
          </cell>
          <cell r="R140">
            <v>0.33966471658564684</v>
          </cell>
          <cell r="S140">
            <v>0.34627241528377478</v>
          </cell>
          <cell r="T140">
            <v>0.34763804051333591</v>
          </cell>
          <cell r="U140">
            <v>0.346013334167388</v>
          </cell>
          <cell r="V140">
            <v>0.34849622223943288</v>
          </cell>
          <cell r="W140">
            <v>0.3493573566760077</v>
          </cell>
          <cell r="X140">
            <v>0.34929524816372065</v>
          </cell>
          <cell r="Y140">
            <v>0.34918249678159047</v>
          </cell>
          <cell r="Z140">
            <v>0.34908272041319655</v>
          </cell>
          <cell r="AA140">
            <v>0.34908272041319655</v>
          </cell>
          <cell r="AB140">
            <v>0.34790286936200127</v>
          </cell>
          <cell r="AD140">
            <v>0.34790286936200127</v>
          </cell>
        </row>
        <row r="141">
          <cell r="C141" t="str">
            <v>AstraZeneca omsättning</v>
          </cell>
          <cell r="D141">
            <v>3.3605782099999999</v>
          </cell>
          <cell r="E141">
            <v>3.3974252799999998</v>
          </cell>
          <cell r="F141">
            <v>3.0851828500000003</v>
          </cell>
          <cell r="G141">
            <v>2.7064024600000001</v>
          </cell>
          <cell r="H141">
            <v>2.88475993</v>
          </cell>
          <cell r="I141">
            <v>3.3708018499999999</v>
          </cell>
          <cell r="J141">
            <v>3.4764295999999999</v>
          </cell>
          <cell r="K141">
            <v>3.3714688500000003</v>
          </cell>
          <cell r="L141">
            <v>3.2671514400000001</v>
          </cell>
          <cell r="M141">
            <v>3.3335206299999998</v>
          </cell>
          <cell r="O141">
            <v>4.7725878599999998</v>
          </cell>
          <cell r="Q141">
            <v>3.3605782099999999</v>
          </cell>
          <cell r="R141">
            <v>6.7580034900000001</v>
          </cell>
          <cell r="S141">
            <v>9.8431863400000008</v>
          </cell>
          <cell r="T141">
            <v>12.5495888</v>
          </cell>
          <cell r="U141">
            <v>15.43434873</v>
          </cell>
          <cell r="V141">
            <v>18.805150579999999</v>
          </cell>
          <cell r="W141">
            <v>22.281580179999999</v>
          </cell>
          <cell r="X141">
            <v>25.653049029999998</v>
          </cell>
          <cell r="Y141">
            <v>28.920200469999997</v>
          </cell>
          <cell r="Z141">
            <v>32.2537211</v>
          </cell>
          <cell r="AA141">
            <v>32.2537211</v>
          </cell>
          <cell r="AB141">
            <v>37.026308960000001</v>
          </cell>
          <cell r="AD141">
            <v>37.026308960000001</v>
          </cell>
        </row>
        <row r="142">
          <cell r="C142" t="str">
            <v>AstraZeneca lönsamhet TG1</v>
          </cell>
          <cell r="D142">
            <v>0.39447871680391572</v>
          </cell>
          <cell r="E142">
            <v>0.43739662760147596</v>
          </cell>
          <cell r="F142">
            <v>0.33039633939362784</v>
          </cell>
          <cell r="G142">
            <v>0.41184082059990446</v>
          </cell>
          <cell r="H142">
            <v>0.42135688566639229</v>
          </cell>
          <cell r="I142">
            <v>0.42893416888328811</v>
          </cell>
          <cell r="J142">
            <v>0.40626589993365608</v>
          </cell>
          <cell r="K142">
            <v>0.45026612658752579</v>
          </cell>
          <cell r="L142">
            <v>0.42932984765468962</v>
          </cell>
          <cell r="M142">
            <v>0.3817995840631711</v>
          </cell>
          <cell r="O142">
            <v>0.40400000000000003</v>
          </cell>
          <cell r="Q142">
            <v>0.39447871680391572</v>
          </cell>
          <cell r="R142">
            <v>0.4160546741593944</v>
          </cell>
          <cell r="S142">
            <v>0.38920649550560066</v>
          </cell>
          <cell r="T142">
            <v>0.39408773855602347</v>
          </cell>
          <cell r="U142">
            <v>0.39918448376279497</v>
          </cell>
          <cell r="V142">
            <v>0.40451708097941752</v>
          </cell>
          <cell r="W142">
            <v>0.40478993622255749</v>
          </cell>
          <cell r="X142">
            <v>0.41076667446731191</v>
          </cell>
          <cell r="Y142">
            <v>0.41286377950200986</v>
          </cell>
          <cell r="Z142">
            <v>0.40965319998379973</v>
          </cell>
          <cell r="AA142">
            <v>0.40965319998379973</v>
          </cell>
          <cell r="AB142">
            <v>0.40892451828771215</v>
          </cell>
          <cell r="AD142">
            <v>0.40892451828771215</v>
          </cell>
        </row>
        <row r="143">
          <cell r="C143" t="str">
            <v>Saab (inkl. Kockums) omsättning</v>
          </cell>
          <cell r="D143">
            <v>0.77639169999999991</v>
          </cell>
          <cell r="E143">
            <v>1.6125711999999999</v>
          </cell>
          <cell r="F143">
            <v>1.8776760299999999</v>
          </cell>
          <cell r="G143">
            <v>1.8840718799999998</v>
          </cell>
          <cell r="H143">
            <v>2.41273895</v>
          </cell>
          <cell r="I143">
            <v>3.2069826200000002</v>
          </cell>
          <cell r="J143">
            <v>3.4047591499999998</v>
          </cell>
          <cell r="K143">
            <v>2.9822782200000004</v>
          </cell>
          <cell r="L143">
            <v>2.7569143999999999</v>
          </cell>
          <cell r="M143">
            <v>2.8660786300000001</v>
          </cell>
          <cell r="O143">
            <v>3.31441798</v>
          </cell>
          <cell r="Q143">
            <v>0.77639169999999991</v>
          </cell>
          <cell r="R143">
            <v>2.3889628999999997</v>
          </cell>
          <cell r="S143">
            <v>4.2666389299999992</v>
          </cell>
          <cell r="T143">
            <v>6.1507108099999988</v>
          </cell>
          <cell r="U143">
            <v>8.5634497599999992</v>
          </cell>
          <cell r="V143">
            <v>11.770432379999999</v>
          </cell>
          <cell r="W143">
            <v>15.175191529999999</v>
          </cell>
          <cell r="X143">
            <v>18.157469750000001</v>
          </cell>
          <cell r="Y143">
            <v>20.91438415</v>
          </cell>
          <cell r="Z143">
            <v>23.780462780000001</v>
          </cell>
          <cell r="AA143">
            <v>23.780462780000001</v>
          </cell>
          <cell r="AB143">
            <v>27.094880760000002</v>
          </cell>
          <cell r="AD143">
            <v>27.094880760000002</v>
          </cell>
        </row>
        <row r="144">
          <cell r="C144" t="str">
            <v>Saab (inkl. Kockums) lönsamhet TG1</v>
          </cell>
          <cell r="D144">
            <v>0.32302622503563605</v>
          </cell>
          <cell r="E144">
            <v>0.32883085720494082</v>
          </cell>
          <cell r="F144">
            <v>0.32839054775599391</v>
          </cell>
          <cell r="G144">
            <v>0.33008696037647994</v>
          </cell>
          <cell r="H144">
            <v>0.3243539712408588</v>
          </cell>
          <cell r="I144">
            <v>0.3223856760408636</v>
          </cell>
          <cell r="J144">
            <v>0.31959138431274942</v>
          </cell>
          <cell r="K144">
            <v>0.30398226561169062</v>
          </cell>
          <cell r="L144">
            <v>0.30896899083990426</v>
          </cell>
          <cell r="M144">
            <v>0.31081978026541446</v>
          </cell>
          <cell r="O144">
            <v>0.316</v>
          </cell>
          <cell r="Q144">
            <v>0.32302622503563605</v>
          </cell>
          <cell r="R144">
            <v>0.32694440336432185</v>
          </cell>
          <cell r="S144">
            <v>0.32758082718754927</v>
          </cell>
          <cell r="T144">
            <v>0.32834850026057399</v>
          </cell>
          <cell r="U144">
            <v>0.32722304778255623</v>
          </cell>
          <cell r="V144">
            <v>0.32590505311581425</v>
          </cell>
          <cell r="W144">
            <v>0.3244884962582083</v>
          </cell>
          <cell r="X144">
            <v>0.32112044520960853</v>
          </cell>
          <cell r="Y144">
            <v>0.3195186519513174</v>
          </cell>
          <cell r="Z144">
            <v>0.3184702429916294</v>
          </cell>
          <cell r="AA144">
            <v>0.3184702429916294</v>
          </cell>
          <cell r="AB144">
            <v>0.31816806717255314</v>
          </cell>
          <cell r="AD144">
            <v>0.31816806717255314</v>
          </cell>
        </row>
        <row r="145">
          <cell r="C145" t="str">
            <v>Tetra Pak omsättning</v>
          </cell>
          <cell r="D145">
            <v>4.6411055899999996</v>
          </cell>
          <cell r="E145">
            <v>4.7992414000000005</v>
          </cell>
          <cell r="F145">
            <v>4.2825896500000002</v>
          </cell>
          <cell r="G145">
            <v>3.4579663700000003</v>
          </cell>
          <cell r="H145">
            <v>3.4810744100000002</v>
          </cell>
          <cell r="I145">
            <v>3.5978766699999998</v>
          </cell>
          <cell r="J145">
            <v>4.5808905099999997</v>
          </cell>
          <cell r="K145">
            <v>3.8334662700000002</v>
          </cell>
          <cell r="L145">
            <v>3.32672984</v>
          </cell>
          <cell r="M145">
            <v>3.6296024099999999</v>
          </cell>
          <cell r="O145">
            <v>4.2875779999999999</v>
          </cell>
          <cell r="Q145">
            <v>4.6411055899999996</v>
          </cell>
          <cell r="R145">
            <v>9.4403469900000001</v>
          </cell>
          <cell r="S145">
            <v>13.72293664</v>
          </cell>
          <cell r="T145">
            <v>17.180903010000002</v>
          </cell>
          <cell r="U145">
            <v>20.661977420000003</v>
          </cell>
          <cell r="V145">
            <v>24.259854090000005</v>
          </cell>
          <cell r="W145">
            <v>28.840744600000004</v>
          </cell>
          <cell r="X145">
            <v>32.674210870000003</v>
          </cell>
          <cell r="Y145">
            <v>36.000940710000002</v>
          </cell>
          <cell r="Z145">
            <v>39.630543119999999</v>
          </cell>
          <cell r="AA145">
            <v>39.630543119999999</v>
          </cell>
          <cell r="AB145">
            <v>43.918121119999995</v>
          </cell>
          <cell r="AD145">
            <v>43.918121119999995</v>
          </cell>
        </row>
        <row r="146">
          <cell r="C146" t="str">
            <v>Tetra Pak lönsamhet TG1</v>
          </cell>
          <cell r="D146">
            <v>0.35567947507093889</v>
          </cell>
          <cell r="E146">
            <v>0.39115004925570107</v>
          </cell>
          <cell r="F146">
            <v>0.39253356435865849</v>
          </cell>
          <cell r="G146">
            <v>0.39134064510870303</v>
          </cell>
          <cell r="H146">
            <v>0.36773022326747679</v>
          </cell>
          <cell r="I146">
            <v>0.38798556149508034</v>
          </cell>
          <cell r="J146">
            <v>0.37401688083568713</v>
          </cell>
          <cell r="K146">
            <v>0.37989244392125565</v>
          </cell>
          <cell r="L146">
            <v>0.3747004986734962</v>
          </cell>
          <cell r="M146">
            <v>0.37932217209432584</v>
          </cell>
          <cell r="O146">
            <v>0.372</v>
          </cell>
          <cell r="Q146">
            <v>0.35567947507093889</v>
          </cell>
          <cell r="R146">
            <v>0.3737118470048949</v>
          </cell>
          <cell r="S146">
            <v>0.37958564020594349</v>
          </cell>
          <cell r="T146">
            <v>0.38195154679474552</v>
          </cell>
          <cell r="U146">
            <v>0.37955557643814319</v>
          </cell>
          <cell r="V146">
            <v>0.38080579197745695</v>
          </cell>
          <cell r="W146">
            <v>0.37972748213997215</v>
          </cell>
          <cell r="X146">
            <v>0.37974683610163035</v>
          </cell>
          <cell r="Y146">
            <v>0.37928052047282179</v>
          </cell>
          <cell r="Z146">
            <v>0.37928433517769061</v>
          </cell>
          <cell r="AA146">
            <v>0.37928433517769061</v>
          </cell>
          <cell r="AB146">
            <v>0.37857319010918566</v>
          </cell>
          <cell r="AD146">
            <v>0.37857319010918566</v>
          </cell>
        </row>
        <row r="147">
          <cell r="C147" t="str">
            <v>GE Healthcare omsättning</v>
          </cell>
          <cell r="D147">
            <v>1.9043950600000001</v>
          </cell>
          <cell r="E147">
            <v>2.4923525400000002</v>
          </cell>
          <cell r="F147">
            <v>2.5984596600000001</v>
          </cell>
          <cell r="G147">
            <v>1.8447761399999998</v>
          </cell>
          <cell r="H147">
            <v>1.81550408</v>
          </cell>
          <cell r="I147">
            <v>2.1581541500000001</v>
          </cell>
          <cell r="J147">
            <v>2.7598654599999999</v>
          </cell>
          <cell r="K147">
            <v>2.4900122699999998</v>
          </cell>
          <cell r="L147">
            <v>2.43796262</v>
          </cell>
          <cell r="M147">
            <v>2.6042975899999998</v>
          </cell>
          <cell r="O147">
            <v>2.7439215099999998</v>
          </cell>
          <cell r="Q147">
            <v>1.9043950600000001</v>
          </cell>
          <cell r="R147">
            <v>4.3967476000000003</v>
          </cell>
          <cell r="S147">
            <v>6.9952072600000008</v>
          </cell>
          <cell r="T147">
            <v>8.8399834000000013</v>
          </cell>
          <cell r="U147">
            <v>10.655487480000001</v>
          </cell>
          <cell r="V147">
            <v>12.813641630000001</v>
          </cell>
          <cell r="W147">
            <v>15.573507090000001</v>
          </cell>
          <cell r="X147">
            <v>18.063519360000001</v>
          </cell>
          <cell r="Y147">
            <v>20.501481980000001</v>
          </cell>
          <cell r="Z147">
            <v>23.105779570000003</v>
          </cell>
          <cell r="AA147">
            <v>23.105779570000003</v>
          </cell>
          <cell r="AB147">
            <v>25.849701080000003</v>
          </cell>
          <cell r="AD147">
            <v>25.849701080000003</v>
          </cell>
        </row>
        <row r="148">
          <cell r="C148" t="str">
            <v>GE Healthcare lönsamhet TG1</v>
          </cell>
          <cell r="D148">
            <v>0.37173191365031161</v>
          </cell>
          <cell r="E148">
            <v>0.35252340746305494</v>
          </cell>
          <cell r="F148">
            <v>0.29139716180931591</v>
          </cell>
          <cell r="G148">
            <v>0.31253418639727204</v>
          </cell>
          <cell r="H148">
            <v>0.32250097724924964</v>
          </cell>
          <cell r="I148">
            <v>0.3455355448080481</v>
          </cell>
          <cell r="J148">
            <v>0.33010068541529558</v>
          </cell>
          <cell r="K148">
            <v>0.34963478312498436</v>
          </cell>
          <cell r="L148">
            <v>0.33037892106811706</v>
          </cell>
          <cell r="M148">
            <v>0.32986129668844799</v>
          </cell>
          <cell r="O148">
            <v>0.33100000000000002</v>
          </cell>
          <cell r="Q148">
            <v>0.37173191365031161</v>
          </cell>
          <cell r="R148">
            <v>0.36084332655347329</v>
          </cell>
          <cell r="S148">
            <v>0.33504665592996313</v>
          </cell>
          <cell r="T148">
            <v>0.33034863051892155</v>
          </cell>
          <cell r="U148">
            <v>0.32901153106136444</v>
          </cell>
          <cell r="V148">
            <v>0.33179460942985656</v>
          </cell>
          <cell r="W148">
            <v>0.33149441998937701</v>
          </cell>
          <cell r="X148">
            <v>0.33399502498720168</v>
          </cell>
          <cell r="Y148">
            <v>0.33356501089391005</v>
          </cell>
          <cell r="Z148">
            <v>0.33314755802459167</v>
          </cell>
          <cell r="AA148">
            <v>0.33314755802459167</v>
          </cell>
          <cell r="AB148">
            <v>0.33291959675573934</v>
          </cell>
          <cell r="AD148">
            <v>0.33291959675573934</v>
          </cell>
        </row>
        <row r="149">
          <cell r="C149" t="str">
            <v>Volvo omsättning</v>
          </cell>
          <cell r="D149">
            <v>1.45167705</v>
          </cell>
          <cell r="E149">
            <v>1.6190275199999999</v>
          </cell>
          <cell r="F149">
            <v>1.31845177</v>
          </cell>
          <cell r="G149">
            <v>1.1140626499999999</v>
          </cell>
          <cell r="H149">
            <v>1.1358798000000001</v>
          </cell>
          <cell r="I149">
            <v>1.7124038000000001</v>
          </cell>
          <cell r="J149">
            <v>1.84436022</v>
          </cell>
          <cell r="K149">
            <v>1.7514753799999998</v>
          </cell>
          <cell r="L149">
            <v>1.8572217200000001</v>
          </cell>
          <cell r="M149">
            <v>2.3348431499999998</v>
          </cell>
          <cell r="O149">
            <v>2.3659738099999998</v>
          </cell>
          <cell r="Q149">
            <v>1.45167705</v>
          </cell>
          <cell r="R149">
            <v>3.0707045700000002</v>
          </cell>
          <cell r="S149">
            <v>4.3891563400000004</v>
          </cell>
          <cell r="T149">
            <v>5.5032189900000006</v>
          </cell>
          <cell r="U149">
            <v>6.6390987900000002</v>
          </cell>
          <cell r="V149">
            <v>8.3515025900000008</v>
          </cell>
          <cell r="W149">
            <v>10.195862810000001</v>
          </cell>
          <cell r="X149">
            <v>11.947338190000002</v>
          </cell>
          <cell r="Y149">
            <v>13.804559910000002</v>
          </cell>
          <cell r="Z149">
            <v>16.139403060000003</v>
          </cell>
          <cell r="AA149">
            <v>16.139403060000003</v>
          </cell>
          <cell r="AB149">
            <v>18.505376870000003</v>
          </cell>
          <cell r="AD149">
            <v>18.505376870000003</v>
          </cell>
        </row>
        <row r="150">
          <cell r="C150" t="str">
            <v>Volvo lönsamhet TG1</v>
          </cell>
          <cell r="D150">
            <v>0.3136119979302559</v>
          </cell>
          <cell r="E150">
            <v>0.34366661043538033</v>
          </cell>
          <cell r="F150">
            <v>0.3319246558408428</v>
          </cell>
          <cell r="G150">
            <v>0.32032910357420208</v>
          </cell>
          <cell r="H150">
            <v>0.32112072069597503</v>
          </cell>
          <cell r="I150">
            <v>0.36142418044155239</v>
          </cell>
          <cell r="J150">
            <v>0.32019364416784052</v>
          </cell>
          <cell r="K150">
            <v>0.32990728079774667</v>
          </cell>
          <cell r="L150">
            <v>0.28552285615096079</v>
          </cell>
          <cell r="M150">
            <v>0.29994096605589976</v>
          </cell>
          <cell r="O150">
            <v>0.23200000000000001</v>
          </cell>
          <cell r="Q150">
            <v>0.3136119979302559</v>
          </cell>
          <cell r="R150">
            <v>0.32945827803942723</v>
          </cell>
          <cell r="S150">
            <v>0.3301991493882398</v>
          </cell>
          <cell r="T150">
            <v>0.32820107345937177</v>
          </cell>
          <cell r="U150">
            <v>0.32698969975712616</v>
          </cell>
          <cell r="V150">
            <v>0.33405019395437913</v>
          </cell>
          <cell r="W150">
            <v>0.33154364108200468</v>
          </cell>
          <cell r="X150">
            <v>0.33130375126679157</v>
          </cell>
          <cell r="Y150">
            <v>0.32514453479596661</v>
          </cell>
          <cell r="Z150">
            <v>0.32149840367144283</v>
          </cell>
          <cell r="AA150">
            <v>0.32149840367144283</v>
          </cell>
          <cell r="AB150">
            <v>0.31005573592082158</v>
          </cell>
          <cell r="AD150">
            <v>0.31005573592082158</v>
          </cell>
        </row>
        <row r="151">
          <cell r="C151" t="str">
            <v>ABB omsättning</v>
          </cell>
          <cell r="D151">
            <v>1.78639601</v>
          </cell>
          <cell r="E151">
            <v>1.7525163899999998</v>
          </cell>
          <cell r="F151">
            <v>1.6789163500000002</v>
          </cell>
          <cell r="G151">
            <v>1.3168906299999998</v>
          </cell>
          <cell r="H151">
            <v>1.30977645</v>
          </cell>
          <cell r="I151">
            <v>1.43552787</v>
          </cell>
          <cell r="J151">
            <v>1.7948134199999999</v>
          </cell>
          <cell r="K151">
            <v>1.39839851</v>
          </cell>
          <cell r="L151">
            <v>1.3627312199999999</v>
          </cell>
          <cell r="M151">
            <v>1.3399342400000001</v>
          </cell>
          <cell r="O151">
            <v>1.6064535800000002</v>
          </cell>
          <cell r="Q151">
            <v>1.78639601</v>
          </cell>
          <cell r="R151">
            <v>3.5389124000000001</v>
          </cell>
          <cell r="S151">
            <v>5.2178287500000007</v>
          </cell>
          <cell r="T151">
            <v>6.5347193800000003</v>
          </cell>
          <cell r="U151">
            <v>7.8444958300000005</v>
          </cell>
          <cell r="V151">
            <v>9.280023700000001</v>
          </cell>
          <cell r="W151">
            <v>11.074837120000002</v>
          </cell>
          <cell r="X151">
            <v>12.473235630000001</v>
          </cell>
          <cell r="Y151">
            <v>13.835966850000002</v>
          </cell>
          <cell r="Z151">
            <v>15.175901090000002</v>
          </cell>
          <cell r="AA151">
            <v>15.175901090000002</v>
          </cell>
          <cell r="AB151">
            <v>16.782354670000004</v>
          </cell>
          <cell r="AD151">
            <v>16.782354670000004</v>
          </cell>
        </row>
        <row r="152">
          <cell r="C152" t="str">
            <v>ABB lönsamhet TG1</v>
          </cell>
          <cell r="D152">
            <v>0.25565492614372776</v>
          </cell>
          <cell r="E152">
            <v>0.27101219293018997</v>
          </cell>
          <cell r="F152">
            <v>0.26178064797570172</v>
          </cell>
          <cell r="G152">
            <v>0.28301243968908796</v>
          </cell>
          <cell r="H152">
            <v>0.30424013197061223</v>
          </cell>
          <cell r="I152">
            <v>0.29173891273876834</v>
          </cell>
          <cell r="J152">
            <v>0.33270600907363396</v>
          </cell>
          <cell r="K152">
            <v>0.30041314903860988</v>
          </cell>
          <cell r="L152">
            <v>0.33047306276581823</v>
          </cell>
          <cell r="M152">
            <v>0.32167224863214183</v>
          </cell>
          <cell r="O152">
            <v>0.38300000000000001</v>
          </cell>
          <cell r="Q152">
            <v>0.25565492614372776</v>
          </cell>
          <cell r="R152">
            <v>0.26326004848269202</v>
          </cell>
          <cell r="S152">
            <v>0.26278402870159351</v>
          </cell>
          <cell r="T152">
            <v>0.26686050136096279</v>
          </cell>
          <cell r="U152">
            <v>0.27310168765810916</v>
          </cell>
          <cell r="V152">
            <v>0.27598468202187887</v>
          </cell>
          <cell r="W152">
            <v>0.28517706994502501</v>
          </cell>
          <cell r="X152">
            <v>0.28688521616583934</v>
          </cell>
          <cell r="Y152">
            <v>0.29117826774787331</v>
          </cell>
          <cell r="Z152">
            <v>0.29387068969095392</v>
          </cell>
          <cell r="AA152">
            <v>0.29387068969095392</v>
          </cell>
          <cell r="AB152">
            <v>0.30240239471354224</v>
          </cell>
          <cell r="AD152">
            <v>0.30240239471354224</v>
          </cell>
        </row>
        <row r="153">
          <cell r="C153" t="str">
            <v>BAE Systems omsättning</v>
          </cell>
          <cell r="D153">
            <v>3.6824088700000002</v>
          </cell>
          <cell r="E153">
            <v>3.7026058500000003</v>
          </cell>
          <cell r="F153">
            <v>3.1792643599999999</v>
          </cell>
          <cell r="G153">
            <v>2.8293009900000001</v>
          </cell>
          <cell r="H153">
            <v>3.0477486699999998</v>
          </cell>
          <cell r="I153">
            <v>3.8622678399999999</v>
          </cell>
          <cell r="J153">
            <v>4.5077933200000002</v>
          </cell>
          <cell r="K153">
            <v>4.3688926299999995</v>
          </cell>
          <cell r="L153">
            <v>3.48830054</v>
          </cell>
          <cell r="M153">
            <v>2.3109405399999998</v>
          </cell>
          <cell r="O153">
            <v>2.2297265099999999</v>
          </cell>
          <cell r="Q153">
            <v>3.6824088700000002</v>
          </cell>
          <cell r="R153">
            <v>7.3850147200000009</v>
          </cell>
          <cell r="S153">
            <v>10.56427908</v>
          </cell>
          <cell r="T153">
            <v>13.393580070000001</v>
          </cell>
          <cell r="U153">
            <v>16.441328739999999</v>
          </cell>
          <cell r="V153">
            <v>20.303596580000001</v>
          </cell>
          <cell r="W153">
            <v>24.811389900000002</v>
          </cell>
          <cell r="X153">
            <v>29.180282529999999</v>
          </cell>
          <cell r="Y153">
            <v>32.668583069999997</v>
          </cell>
          <cell r="Z153">
            <v>34.979523609999994</v>
          </cell>
          <cell r="AA153">
            <v>34.979523609999994</v>
          </cell>
          <cell r="AB153">
            <v>37.209250119999993</v>
          </cell>
          <cell r="AD153">
            <v>37.209250119999993</v>
          </cell>
        </row>
        <row r="154">
          <cell r="C154" t="str">
            <v>BAE Systems lönsamhet TG1</v>
          </cell>
          <cell r="D154">
            <v>0.33542238616213199</v>
          </cell>
          <cell r="E154">
            <v>0.33597589924404186</v>
          </cell>
          <cell r="F154">
            <v>0.33846540524865321</v>
          </cell>
          <cell r="G154">
            <v>0.34340209593607074</v>
          </cell>
          <cell r="H154">
            <v>0.35155287591348539</v>
          </cell>
          <cell r="I154">
            <v>0.35946168611651752</v>
          </cell>
          <cell r="J154">
            <v>0.37321531192117741</v>
          </cell>
          <cell r="K154">
            <v>0.37007588579717515</v>
          </cell>
          <cell r="L154">
            <v>0.34712423029926198</v>
          </cell>
          <cell r="M154">
            <v>0.34434140828218801</v>
          </cell>
          <cell r="O154">
            <v>0.34100000000000003</v>
          </cell>
          <cell r="Q154">
            <v>0.33542238616213199</v>
          </cell>
          <cell r="R154">
            <v>0.33569989959342961</v>
          </cell>
          <cell r="S154">
            <v>0.33653216401019198</v>
          </cell>
          <cell r="T154">
            <v>0.33798338952999596</v>
          </cell>
          <cell r="U154">
            <v>0.34049878136552614</v>
          </cell>
          <cell r="V154">
            <v>0.3441060150339138</v>
          </cell>
          <cell r="W154">
            <v>0.34939466248926265</v>
          </cell>
          <cell r="X154">
            <v>0.35249106993481877</v>
          </cell>
          <cell r="Y154">
            <v>0.35191800713749177</v>
          </cell>
          <cell r="Z154">
            <v>0.35141745516756634</v>
          </cell>
          <cell r="AA154">
            <v>0.35141745516756634</v>
          </cell>
          <cell r="AB154">
            <v>0.35079319975046047</v>
          </cell>
          <cell r="AD154">
            <v>0.35079319975046047</v>
          </cell>
        </row>
        <row r="155">
          <cell r="C155" t="str">
            <v>Baxter omsättning</v>
          </cell>
          <cell r="D155">
            <v>1.18511462</v>
          </cell>
          <cell r="E155">
            <v>1.4768898799999999</v>
          </cell>
          <cell r="F155">
            <v>1.4892393799999999</v>
          </cell>
          <cell r="G155">
            <v>1.3517309</v>
          </cell>
          <cell r="H155">
            <v>1.5081837499999999</v>
          </cell>
          <cell r="I155">
            <v>1.7505311100000001</v>
          </cell>
          <cell r="J155">
            <v>1.93565484</v>
          </cell>
          <cell r="K155">
            <v>1.7412175600000002</v>
          </cell>
          <cell r="L155">
            <v>1.6206976000000002</v>
          </cell>
          <cell r="M155">
            <v>1.81584927</v>
          </cell>
          <cell r="O155">
            <v>2.0065726599999998</v>
          </cell>
          <cell r="Q155">
            <v>1.18511462</v>
          </cell>
          <cell r="R155">
            <v>2.6620045000000001</v>
          </cell>
          <cell r="S155">
            <v>4.15124388</v>
          </cell>
          <cell r="T155">
            <v>5.5029747799999997</v>
          </cell>
          <cell r="U155">
            <v>7.0111585299999994</v>
          </cell>
          <cell r="V155">
            <v>8.7616896400000002</v>
          </cell>
          <cell r="W155">
            <v>10.69734448</v>
          </cell>
          <cell r="X155">
            <v>12.438562040000001</v>
          </cell>
          <cell r="Y155">
            <v>14.059259640000001</v>
          </cell>
          <cell r="Z155">
            <v>15.87510891</v>
          </cell>
          <cell r="AA155">
            <v>15.87510891</v>
          </cell>
          <cell r="AB155">
            <v>17.881681569999998</v>
          </cell>
          <cell r="AD155">
            <v>17.881681569999998</v>
          </cell>
        </row>
        <row r="156">
          <cell r="C156" t="str">
            <v>Baxter lönsamhet TG1</v>
          </cell>
          <cell r="D156">
            <v>0.42908434460119982</v>
          </cell>
          <cell r="E156">
            <v>0.46694257936143491</v>
          </cell>
          <cell r="F156">
            <v>0.44004910748465437</v>
          </cell>
          <cell r="G156">
            <v>0.4291291854022129</v>
          </cell>
          <cell r="H156">
            <v>0.4750900279889636</v>
          </cell>
          <cell r="I156">
            <v>0.47025086003755739</v>
          </cell>
          <cell r="J156">
            <v>0.48502214372062319</v>
          </cell>
          <cell r="K156">
            <v>0.48245805653372797</v>
          </cell>
          <cell r="L156">
            <v>0.43431908580601342</v>
          </cell>
          <cell r="M156">
            <v>0.41434633503473556</v>
          </cell>
          <cell r="O156">
            <v>0.39800000000000002</v>
          </cell>
          <cell r="Q156">
            <v>0.42908434460119982</v>
          </cell>
          <cell r="R156">
            <v>0.45008823238277779</v>
          </cell>
          <cell r="S156">
            <v>0.44648674314938103</v>
          </cell>
          <cell r="T156">
            <v>0.44222309519652214</v>
          </cell>
          <cell r="U156">
            <v>0.44929316410707387</v>
          </cell>
          <cell r="V156">
            <v>0.45348038143930425</v>
          </cell>
          <cell r="W156">
            <v>0.45918777591800991</v>
          </cell>
          <cell r="X156">
            <v>0.46244527635125254</v>
          </cell>
          <cell r="Y156">
            <v>0.45920299683717913</v>
          </cell>
          <cell r="Z156">
            <v>0.45407213839391547</v>
          </cell>
          <cell r="AA156">
            <v>0.45407213839391547</v>
          </cell>
          <cell r="AB156">
            <v>0.44778006684300892</v>
          </cell>
          <cell r="AD156">
            <v>0.44778006684300892</v>
          </cell>
        </row>
        <row r="157">
          <cell r="C157" t="str">
            <v>Cargotec (MacGregor) omsättning</v>
          </cell>
          <cell r="D157">
            <v>1.1339044899999999</v>
          </cell>
          <cell r="E157">
            <v>1.2014460900000001</v>
          </cell>
          <cell r="F157">
            <v>0.83326336999999995</v>
          </cell>
          <cell r="G157">
            <v>0.66853828000000004</v>
          </cell>
          <cell r="H157">
            <v>0.80422389999999999</v>
          </cell>
          <cell r="I157">
            <v>0.75016705000000006</v>
          </cell>
          <cell r="J157">
            <v>0.77553815000000004</v>
          </cell>
          <cell r="K157">
            <v>0.41394452000000004</v>
          </cell>
          <cell r="L157">
            <v>0.59889040000000004</v>
          </cell>
          <cell r="M157">
            <v>0.76241969999999992</v>
          </cell>
          <cell r="O157">
            <v>0.7411589999999999</v>
          </cell>
          <cell r="Q157">
            <v>1.1339044899999999</v>
          </cell>
          <cell r="R157">
            <v>2.3353505800000001</v>
          </cell>
          <cell r="S157">
            <v>3.1686139500000001</v>
          </cell>
          <cell r="T157">
            <v>3.8371522300000001</v>
          </cell>
          <cell r="U157">
            <v>4.6413761300000003</v>
          </cell>
          <cell r="V157">
            <v>5.3915431800000002</v>
          </cell>
          <cell r="W157">
            <v>6.1670813300000002</v>
          </cell>
          <cell r="X157">
            <v>6.5810258500000005</v>
          </cell>
          <cell r="Y157">
            <v>7.1799162500000007</v>
          </cell>
          <cell r="Z157">
            <v>7.9423359500000004</v>
          </cell>
          <cell r="AA157">
            <v>7.9423359500000004</v>
          </cell>
          <cell r="AB157">
            <v>8.68349495</v>
          </cell>
          <cell r="AD157">
            <v>8.68349495</v>
          </cell>
        </row>
        <row r="158">
          <cell r="C158" t="str">
            <v>Cargotec lönsamhet TG1</v>
          </cell>
          <cell r="D158">
            <v>0.445194788848574</v>
          </cell>
          <cell r="E158">
            <v>0.43380875291707843</v>
          </cell>
          <cell r="F158">
            <v>0.41233311383890547</v>
          </cell>
          <cell r="G158">
            <v>0.40318382366975308</v>
          </cell>
          <cell r="H158">
            <v>0.41463147265332451</v>
          </cell>
          <cell r="I158">
            <v>0.40949908423730413</v>
          </cell>
          <cell r="J158">
            <v>0.42753148894093729</v>
          </cell>
          <cell r="K158">
            <v>0.19360343265324542</v>
          </cell>
          <cell r="L158">
            <v>0.37769146074139776</v>
          </cell>
          <cell r="M158">
            <v>0.39524760443624424</v>
          </cell>
          <cell r="O158">
            <v>0.42499999999999999</v>
          </cell>
          <cell r="Q158">
            <v>0.445194788848574</v>
          </cell>
          <cell r="R158">
            <v>0.43933712085317833</v>
          </cell>
          <cell r="S158">
            <v>0.43223576668277941</v>
          </cell>
          <cell r="T158">
            <v>0.42717411292280161</v>
          </cell>
          <cell r="U158">
            <v>0.42500081543703722</v>
          </cell>
          <cell r="V158">
            <v>0.42284393983097068</v>
          </cell>
          <cell r="W158">
            <v>0.42343342016538643</v>
          </cell>
          <cell r="X158">
            <v>0.40897718400543892</v>
          </cell>
          <cell r="Y158">
            <v>0.40636758263022915</v>
          </cell>
          <cell r="Z158">
            <v>0.40530012709925722</v>
          </cell>
          <cell r="AA158">
            <v>0.40530012709925722</v>
          </cell>
          <cell r="AB158">
            <v>0.40698156276350456</v>
          </cell>
          <cell r="AD158">
            <v>0.40698156276350456</v>
          </cell>
        </row>
        <row r="159">
          <cell r="C159" t="str">
            <v>Övriga kunder omsättning</v>
          </cell>
          <cell r="D159">
            <v>13.32015612</v>
          </cell>
          <cell r="E159">
            <v>14.213090589999993</v>
          </cell>
          <cell r="F159">
            <v>12.045724290000008</v>
          </cell>
          <cell r="G159">
            <v>10.049345020000001</v>
          </cell>
          <cell r="H159">
            <v>10.522239939999995</v>
          </cell>
          <cell r="I159">
            <v>11.841156439999995</v>
          </cell>
          <cell r="J159">
            <v>13.450667919999979</v>
          </cell>
          <cell r="K159">
            <v>12.391675999999995</v>
          </cell>
          <cell r="L159">
            <v>11.884488420000002</v>
          </cell>
          <cell r="M159">
            <v>12.883667390000006</v>
          </cell>
          <cell r="N159">
            <v>0</v>
          </cell>
          <cell r="O159">
            <v>14.479046090000015</v>
          </cell>
          <cell r="Q159">
            <v>13.32015612</v>
          </cell>
          <cell r="R159">
            <v>27.533246709999975</v>
          </cell>
          <cell r="S159">
            <v>39.578970999999981</v>
          </cell>
          <cell r="T159">
            <v>49.628316020000028</v>
          </cell>
          <cell r="U159">
            <v>60.150555959999977</v>
          </cell>
          <cell r="V159">
            <v>71.991712399999997</v>
          </cell>
          <cell r="W159">
            <v>85.442380320000012</v>
          </cell>
          <cell r="X159">
            <v>97.834056319999917</v>
          </cell>
          <cell r="Y159">
            <v>109.71854473999998</v>
          </cell>
          <cell r="Z159">
            <v>122.60221213</v>
          </cell>
          <cell r="AA159">
            <v>122.60221213</v>
          </cell>
          <cell r="AB159">
            <v>137.08125821999994</v>
          </cell>
          <cell r="AD159">
            <v>137.08125821999994</v>
          </cell>
        </row>
        <row r="160">
          <cell r="C160" t="str">
            <v>Övriga kunder lönsamhet TG1</v>
          </cell>
          <cell r="D160">
            <v>0.36709394195173367</v>
          </cell>
          <cell r="E160">
            <v>0.37497981086041882</v>
          </cell>
          <cell r="F160">
            <v>0.38072199553958141</v>
          </cell>
          <cell r="G160">
            <v>0.37685714123084979</v>
          </cell>
          <cell r="H160">
            <v>0.38911580846584271</v>
          </cell>
          <cell r="I160">
            <v>0.39056768652640822</v>
          </cell>
          <cell r="J160">
            <v>0.38528128290062058</v>
          </cell>
          <cell r="K160">
            <v>0.39540297169911737</v>
          </cell>
          <cell r="L160">
            <v>0.38541875720357566</v>
          </cell>
          <cell r="M160">
            <v>0.36726207156262042</v>
          </cell>
          <cell r="O160">
            <v>0.374</v>
          </cell>
          <cell r="Q160">
            <v>0.36709394195173367</v>
          </cell>
          <cell r="R160">
            <v>0.37116475024980861</v>
          </cell>
          <cell r="S160">
            <v>0.37407346512601158</v>
          </cell>
          <cell r="T160">
            <v>0.37463713771949947</v>
          </cell>
          <cell r="U160">
            <v>0.37716991643074882</v>
          </cell>
          <cell r="V160">
            <v>0.37937357413468542</v>
          </cell>
          <cell r="W160">
            <v>0.38030358835574352</v>
          </cell>
          <cell r="X160">
            <v>0.38221607847655509</v>
          </cell>
          <cell r="Y160">
            <v>0.38256298608761052</v>
          </cell>
          <cell r="Z160">
            <v>0.38095508774647968</v>
          </cell>
          <cell r="AA160">
            <v>0.38095508774647968</v>
          </cell>
          <cell r="AB160">
            <v>0.38022046481298111</v>
          </cell>
          <cell r="AD160">
            <v>0.38022046481298111</v>
          </cell>
        </row>
        <row r="161">
          <cell r="C161" t="str">
            <v>Övriga kunder omsättning  %</v>
          </cell>
          <cell r="D161">
            <v>0.35588552539854812</v>
          </cell>
          <cell r="E161">
            <v>0.34555860597167887</v>
          </cell>
          <cell r="F161">
            <v>0.32627261129176449</v>
          </cell>
          <cell r="G161">
            <v>0.32738931605353339</v>
          </cell>
          <cell r="H161">
            <v>0.31903759452162722</v>
          </cell>
          <cell r="I161">
            <v>0.30834919278672146</v>
          </cell>
          <cell r="J161">
            <v>0.31113963432861225</v>
          </cell>
          <cell r="K161">
            <v>0.32086844700592793</v>
          </cell>
          <cell r="L161">
            <v>0.32277002652229519</v>
          </cell>
          <cell r="M161">
            <v>0.33236116781408936</v>
          </cell>
          <cell r="N161" t="e">
            <v>#DIV/0!</v>
          </cell>
          <cell r="O161">
            <v>0.3267450139124603</v>
          </cell>
          <cell r="Q161">
            <v>0.35588552539854812</v>
          </cell>
          <cell r="R161">
            <v>0.35047870665572445</v>
          </cell>
          <cell r="S161">
            <v>0.34273984406433916</v>
          </cell>
          <cell r="T161">
            <v>0.33951634373420481</v>
          </cell>
          <cell r="U161">
            <v>0.3357463432004798</v>
          </cell>
          <cell r="V161">
            <v>0.33091036248259337</v>
          </cell>
          <cell r="W161">
            <v>0.32763299252685768</v>
          </cell>
          <cell r="X161">
            <v>0.32676046105487461</v>
          </cell>
          <cell r="Y161">
            <v>0.32632346677571061</v>
          </cell>
          <cell r="Z161">
            <v>0.32694760486452507</v>
          </cell>
          <cell r="AA161">
            <v>0.32694760486452507</v>
          </cell>
          <cell r="AB161">
            <v>0.32692619456888433</v>
          </cell>
          <cell r="AD161">
            <v>0.32692619456888433</v>
          </cell>
        </row>
        <row r="162">
          <cell r="C162" t="str">
            <v>Kostnader</v>
          </cell>
        </row>
        <row r="163">
          <cell r="C163" t="str">
            <v>Personalkostnader - debiterande</v>
          </cell>
          <cell r="D163">
            <v>23.505178469999972</v>
          </cell>
          <cell r="E163">
            <v>21.373125320000018</v>
          </cell>
          <cell r="F163">
            <v>21.259966240000001</v>
          </cell>
          <cell r="G163">
            <v>22.337910449999949</v>
          </cell>
          <cell r="H163">
            <v>20.967399839999953</v>
          </cell>
          <cell r="I163">
            <v>15.521161590000041</v>
          </cell>
          <cell r="J163">
            <v>22.262248059999983</v>
          </cell>
          <cell r="K163">
            <v>23.651430209999972</v>
          </cell>
          <cell r="L163">
            <v>23.113667950000021</v>
          </cell>
          <cell r="M163">
            <v>22.669905960000055</v>
          </cell>
          <cell r="O163">
            <v>32.461089760000021</v>
          </cell>
          <cell r="Q163">
            <v>23.505178469999972</v>
          </cell>
          <cell r="R163">
            <v>44.87830378999999</v>
          </cell>
          <cell r="S163">
            <v>66.138270029999987</v>
          </cell>
          <cell r="T163">
            <v>88.47618047999994</v>
          </cell>
          <cell r="U163">
            <v>109.4435803199999</v>
          </cell>
          <cell r="V163">
            <v>124.96474190999993</v>
          </cell>
          <cell r="W163">
            <v>147.22698996999992</v>
          </cell>
          <cell r="X163">
            <v>170.87842017999989</v>
          </cell>
          <cell r="Y163">
            <v>193.9920881299999</v>
          </cell>
          <cell r="Z163">
            <v>216.66199408999995</v>
          </cell>
          <cell r="AA163">
            <v>216.66199408999995</v>
          </cell>
          <cell r="AB163">
            <v>249.12308384999997</v>
          </cell>
          <cell r="AD163">
            <v>249.12308384999997</v>
          </cell>
        </row>
        <row r="164">
          <cell r="C164" t="str">
            <v>Personalkostnader - ej debiterande</v>
          </cell>
          <cell r="D164">
            <v>4.1293306099999985</v>
          </cell>
          <cell r="E164">
            <v>4.1246126500000022</v>
          </cell>
          <cell r="F164">
            <v>4.1587106099999982</v>
          </cell>
          <cell r="G164">
            <v>4.168490369999998</v>
          </cell>
          <cell r="H164">
            <v>3.9180318199999973</v>
          </cell>
          <cell r="I164">
            <v>3.9062041000000014</v>
          </cell>
          <cell r="J164">
            <v>4.3420030400000016</v>
          </cell>
          <cell r="K164">
            <v>4.2355841700000001</v>
          </cell>
          <cell r="L164">
            <v>4.1308306299999984</v>
          </cell>
          <cell r="M164">
            <v>4.0332523200000008</v>
          </cell>
          <cell r="O164">
            <v>6.0859534899999987</v>
          </cell>
          <cell r="Q164">
            <v>4.1293306099999985</v>
          </cell>
          <cell r="R164">
            <v>8.2539432599999998</v>
          </cell>
          <cell r="S164">
            <v>12.412653869999998</v>
          </cell>
          <cell r="T164">
            <v>16.581144239999997</v>
          </cell>
          <cell r="U164">
            <v>20.499176059999993</v>
          </cell>
          <cell r="V164">
            <v>24.405380159999993</v>
          </cell>
          <cell r="W164">
            <v>28.747383199999994</v>
          </cell>
          <cell r="X164">
            <v>32.982967369999997</v>
          </cell>
          <cell r="Y164">
            <v>37.113797999999996</v>
          </cell>
          <cell r="Z164">
            <v>41.147050319999998</v>
          </cell>
          <cell r="AA164">
            <v>41.147050319999998</v>
          </cell>
          <cell r="AB164">
            <v>47.23300381</v>
          </cell>
          <cell r="AD164">
            <v>47.23300381</v>
          </cell>
        </row>
        <row r="165">
          <cell r="C165" t="str">
            <v>Kostnader samarbetande</v>
          </cell>
          <cell r="D165">
            <v>3.9777522000000003</v>
          </cell>
          <cell r="E165">
            <v>4.2854456200000008</v>
          </cell>
          <cell r="F165">
            <v>3.9217214599999997</v>
          </cell>
          <cell r="G165">
            <v>3.1559928699999995</v>
          </cell>
          <cell r="H165">
            <v>3.1990506300000003</v>
          </cell>
          <cell r="I165">
            <v>3.7294229000000003</v>
          </cell>
          <cell r="J165">
            <v>4.0884259400000005</v>
          </cell>
          <cell r="K165">
            <v>3.6886499499999998</v>
          </cell>
          <cell r="L165">
            <v>3.4319944799999997</v>
          </cell>
          <cell r="M165">
            <v>3.3800958500000005</v>
          </cell>
          <cell r="O165">
            <v>4.4196335500000004</v>
          </cell>
          <cell r="Q165">
            <v>3.9777522000000003</v>
          </cell>
          <cell r="R165">
            <v>8.263197820000002</v>
          </cell>
          <cell r="S165">
            <v>12.184919280000003</v>
          </cell>
          <cell r="T165">
            <v>15.340912150000001</v>
          </cell>
          <cell r="U165">
            <v>18.539962780000003</v>
          </cell>
          <cell r="V165">
            <v>22.269385680000003</v>
          </cell>
          <cell r="W165">
            <v>26.357811620000003</v>
          </cell>
          <cell r="X165">
            <v>30.046461570000002</v>
          </cell>
          <cell r="Y165">
            <v>33.478456049999998</v>
          </cell>
          <cell r="Z165">
            <v>36.858551900000002</v>
          </cell>
          <cell r="AA165">
            <v>36.858551900000002</v>
          </cell>
          <cell r="AB165">
            <v>41.278185450000002</v>
          </cell>
          <cell r="AD165">
            <v>41.278185450000002</v>
          </cell>
        </row>
        <row r="166">
          <cell r="C166" t="str">
            <v>Vidarefakturerade projektkostnader</v>
          </cell>
          <cell r="D166">
            <v>0.92016399000000004</v>
          </cell>
          <cell r="E166">
            <v>0.86838663000000016</v>
          </cell>
          <cell r="F166">
            <v>0.78967177</v>
          </cell>
          <cell r="G166">
            <v>0.66530853999999984</v>
          </cell>
          <cell r="H166">
            <v>0.32370603000000003</v>
          </cell>
          <cell r="I166">
            <v>0.59501569000000043</v>
          </cell>
          <cell r="J166">
            <v>0.70687881999999957</v>
          </cell>
          <cell r="K166">
            <v>0.41154670000000032</v>
          </cell>
          <cell r="L166">
            <v>0.41089032000000031</v>
          </cell>
          <cell r="M166">
            <v>0.42418350999999993</v>
          </cell>
          <cell r="O166">
            <v>0.57237283999999999</v>
          </cell>
          <cell r="Q166">
            <v>0.92016399000000004</v>
          </cell>
          <cell r="R166">
            <v>1.7885506200000001</v>
          </cell>
          <cell r="S166">
            <v>2.5782223900000001</v>
          </cell>
          <cell r="T166">
            <v>3.2435309299999999</v>
          </cell>
          <cell r="U166">
            <v>3.5672369599999998</v>
          </cell>
          <cell r="V166">
            <v>4.1622526500000001</v>
          </cell>
          <cell r="W166">
            <v>4.8691314699999992</v>
          </cell>
          <cell r="X166">
            <v>5.2806781699999998</v>
          </cell>
          <cell r="Y166">
            <v>5.6915684899999999</v>
          </cell>
          <cell r="Z166">
            <v>6.1157519999999996</v>
          </cell>
          <cell r="AA166">
            <v>6.1157519999999996</v>
          </cell>
          <cell r="AB166">
            <v>6.6881248399999995</v>
          </cell>
          <cell r="AD166">
            <v>6.6881248399999995</v>
          </cell>
        </row>
        <row r="167">
          <cell r="C167" t="str">
            <v>Övriga kostnader</v>
          </cell>
          <cell r="D167">
            <v>1.8857704000000002</v>
          </cell>
          <cell r="E167">
            <v>2.6140405000000002</v>
          </cell>
          <cell r="F167">
            <v>2.6673548300000003</v>
          </cell>
          <cell r="G167">
            <v>2.8256904299999999</v>
          </cell>
          <cell r="H167">
            <v>2.0899054199999996</v>
          </cell>
          <cell r="I167">
            <v>2.3344502199999999</v>
          </cell>
          <cell r="J167">
            <v>2.84509889</v>
          </cell>
          <cell r="K167">
            <v>2.9984718199999998</v>
          </cell>
          <cell r="L167">
            <v>3.1196742699999995</v>
          </cell>
          <cell r="M167">
            <v>3.27670409</v>
          </cell>
          <cell r="O167">
            <v>4.80160432</v>
          </cell>
          <cell r="Q167">
            <v>1.8857704000000002</v>
          </cell>
          <cell r="R167">
            <v>4.4998108999999999</v>
          </cell>
          <cell r="S167">
            <v>7.1671657300000007</v>
          </cell>
          <cell r="T167">
            <v>9.9928561600000005</v>
          </cell>
          <cell r="U167">
            <v>12.08276158</v>
          </cell>
          <cell r="V167">
            <v>14.4172118</v>
          </cell>
          <cell r="W167">
            <v>17.26231069</v>
          </cell>
          <cell r="X167">
            <v>20.260782509999999</v>
          </cell>
          <cell r="Y167">
            <v>23.380456779999999</v>
          </cell>
          <cell r="Z167">
            <v>26.657160869999998</v>
          </cell>
          <cell r="AA167">
            <v>26.657160869999998</v>
          </cell>
          <cell r="AB167">
            <v>31.458765189999998</v>
          </cell>
          <cell r="AD167">
            <v>31.458765189999998</v>
          </cell>
        </row>
        <row r="168">
          <cell r="C168" t="str">
            <v>S:a rörelsens kostnader</v>
          </cell>
          <cell r="D168">
            <v>34.418195669999974</v>
          </cell>
          <cell r="E168">
            <v>33.265610720000019</v>
          </cell>
          <cell r="F168">
            <v>32.797424909999997</v>
          </cell>
          <cell r="G168">
            <v>33.153392659999945</v>
          </cell>
          <cell r="H168">
            <v>30.498093739999948</v>
          </cell>
          <cell r="I168">
            <v>26.086254500000042</v>
          </cell>
          <cell r="J168">
            <v>34.244654749999988</v>
          </cell>
          <cell r="K168">
            <v>34.985682849999968</v>
          </cell>
          <cell r="L168">
            <v>34.207057650000017</v>
          </cell>
          <cell r="M168">
            <v>33.784141730000051</v>
          </cell>
          <cell r="N168">
            <v>0</v>
          </cell>
          <cell r="O168">
            <v>48.340653960000026</v>
          </cell>
          <cell r="Q168">
            <v>34.418195669999974</v>
          </cell>
          <cell r="R168">
            <v>67.683806390000001</v>
          </cell>
          <cell r="S168">
            <v>100.48123129999999</v>
          </cell>
          <cell r="T168">
            <v>133.63462395999994</v>
          </cell>
          <cell r="U168">
            <v>164.13271769999989</v>
          </cell>
          <cell r="V168">
            <v>190.21897219999991</v>
          </cell>
          <cell r="W168">
            <v>224.46362694999993</v>
          </cell>
          <cell r="X168">
            <v>259.44930979999987</v>
          </cell>
          <cell r="Y168">
            <v>293.65636744999989</v>
          </cell>
          <cell r="Z168">
            <v>327.44050917999994</v>
          </cell>
          <cell r="AA168">
            <v>327.44050917999994</v>
          </cell>
          <cell r="AB168">
            <v>375.78116313999999</v>
          </cell>
          <cell r="AD168">
            <v>375.78116313999999</v>
          </cell>
        </row>
        <row r="169">
          <cell r="C169" t="str">
            <v>Avskrivningar</v>
          </cell>
          <cell r="D169">
            <v>0.24842276999999996</v>
          </cell>
          <cell r="E169">
            <v>0.24503191000000002</v>
          </cell>
          <cell r="F169">
            <v>0.2450318199999999</v>
          </cell>
          <cell r="G169">
            <v>0.26769133000000001</v>
          </cell>
          <cell r="H169">
            <v>0.26440368999999997</v>
          </cell>
          <cell r="I169">
            <v>0.26646952999999995</v>
          </cell>
          <cell r="J169">
            <v>0.27021498999999999</v>
          </cell>
          <cell r="K169">
            <v>0.27632552999999993</v>
          </cell>
          <cell r="L169">
            <v>0.27465229000000002</v>
          </cell>
          <cell r="M169">
            <v>0.27346419999999999</v>
          </cell>
          <cell r="O169">
            <v>0.54563952999999998</v>
          </cell>
          <cell r="Q169">
            <v>0.24842276999999996</v>
          </cell>
          <cell r="R169">
            <v>0.49345467999999998</v>
          </cell>
          <cell r="S169">
            <v>0.73848649999999982</v>
          </cell>
          <cell r="T169">
            <v>1.0061778299999999</v>
          </cell>
          <cell r="U169">
            <v>1.2705815199999999</v>
          </cell>
          <cell r="V169">
            <v>1.5370510499999999</v>
          </cell>
          <cell r="W169">
            <v>1.8072660399999998</v>
          </cell>
          <cell r="X169">
            <v>2.0835915699999998</v>
          </cell>
          <cell r="Y169">
            <v>2.35824386</v>
          </cell>
          <cell r="Z169">
            <v>2.6317080599999998</v>
          </cell>
          <cell r="AA169">
            <v>2.6317080599999998</v>
          </cell>
          <cell r="AB169">
            <v>3.1773475899999997</v>
          </cell>
          <cell r="AD169">
            <v>3.1773475899999997</v>
          </cell>
        </row>
        <row r="170">
          <cell r="C170" t="str">
            <v>Finansnetto</v>
          </cell>
          <cell r="D170">
            <v>4.36237E-3</v>
          </cell>
          <cell r="E170">
            <v>5.4165999999999991E-4</v>
          </cell>
          <cell r="F170">
            <v>4.5679999999999994E-4</v>
          </cell>
          <cell r="G170">
            <v>-5.0882599999999955E-3</v>
          </cell>
          <cell r="H170">
            <v>-8.1009000000000051E-4</v>
          </cell>
          <cell r="I170">
            <v>-2.5833000000000019E-4</v>
          </cell>
          <cell r="J170">
            <v>-1.2885299999999995E-3</v>
          </cell>
          <cell r="K170">
            <v>-2.9165670000000008E-2</v>
          </cell>
          <cell r="L170">
            <v>-7.2313899999999999E-3</v>
          </cell>
          <cell r="M170">
            <v>-1.8499999999999989E-4</v>
          </cell>
          <cell r="O170">
            <v>-3.4784999999999998E-3</v>
          </cell>
          <cell r="Q170">
            <v>4.36237E-3</v>
          </cell>
          <cell r="R170">
            <v>4.9040300000000002E-3</v>
          </cell>
          <cell r="S170">
            <v>5.3608300000000005E-3</v>
          </cell>
          <cell r="T170">
            <v>2.7257000000000496E-4</v>
          </cell>
          <cell r="U170">
            <v>-5.3751999999999554E-4</v>
          </cell>
          <cell r="V170">
            <v>-7.9584999999999574E-4</v>
          </cell>
          <cell r="W170">
            <v>-2.0843799999999951E-3</v>
          </cell>
          <cell r="X170">
            <v>-3.1250050000000001E-2</v>
          </cell>
          <cell r="Y170">
            <v>-3.8481439999999999E-2</v>
          </cell>
          <cell r="Z170">
            <v>-3.8666439999999996E-2</v>
          </cell>
          <cell r="AA170">
            <v>-3.8666439999999996E-2</v>
          </cell>
          <cell r="AB170">
            <v>-4.2144939999999999E-2</v>
          </cell>
          <cell r="AD170">
            <v>-4.2144939999999999E-2</v>
          </cell>
        </row>
        <row r="171">
          <cell r="C171" t="str">
            <v>Rörelseresultat och vinstmarginal</v>
          </cell>
        </row>
        <row r="172">
          <cell r="C172" t="str">
            <v>Rörelseresultat, efter avskrivningar</v>
          </cell>
          <cell r="D172">
            <v>2.7615857700000226</v>
          </cell>
          <cell r="E172">
            <v>7.6201246099999711</v>
          </cell>
          <cell r="F172">
            <v>3.8767448000000058</v>
          </cell>
          <cell r="G172">
            <v>-2.7256870199999437</v>
          </cell>
          <cell r="H172">
            <v>2.2186938800000515</v>
          </cell>
          <cell r="I172">
            <v>12.049051349999962</v>
          </cell>
          <cell r="J172">
            <v>8.7154565699999935</v>
          </cell>
          <cell r="K172">
            <v>3.3571706500000231</v>
          </cell>
          <cell r="L172">
            <v>2.3385876199999829</v>
          </cell>
          <cell r="M172">
            <v>4.7064514799999548</v>
          </cell>
          <cell r="N172">
            <v>0</v>
          </cell>
          <cell r="O172">
            <v>-4.573310970000013</v>
          </cell>
          <cell r="Q172">
            <v>2.7615857700000226</v>
          </cell>
          <cell r="R172">
            <v>10.381710379999987</v>
          </cell>
          <cell r="S172">
            <v>14.258455180000006</v>
          </cell>
          <cell r="T172">
            <v>11.532768160000058</v>
          </cell>
          <cell r="U172">
            <v>13.751462040000099</v>
          </cell>
          <cell r="V172">
            <v>25.800513390000081</v>
          </cell>
          <cell r="W172">
            <v>34.515969960000064</v>
          </cell>
          <cell r="X172">
            <v>37.873140610000071</v>
          </cell>
          <cell r="Y172">
            <v>40.211728230000077</v>
          </cell>
          <cell r="Z172">
            <v>44.918179710000054</v>
          </cell>
          <cell r="AA172">
            <v>44.918179710000054</v>
          </cell>
          <cell r="AB172">
            <v>40.344868739999939</v>
          </cell>
          <cell r="AD172">
            <v>40.344868739999939</v>
          </cell>
        </row>
        <row r="173">
          <cell r="C173" t="str">
            <v>Knightec rörelseresultat EBIT</v>
          </cell>
          <cell r="D173">
            <v>2.7572234000000226</v>
          </cell>
          <cell r="E173">
            <v>7.6195829499999714</v>
          </cell>
          <cell r="F173">
            <v>3.876288000000006</v>
          </cell>
          <cell r="G173">
            <v>-2.7205987599999437</v>
          </cell>
          <cell r="H173">
            <v>2.2195039700000514</v>
          </cell>
          <cell r="I173">
            <v>12.049309679999961</v>
          </cell>
          <cell r="J173">
            <v>8.7167450999999936</v>
          </cell>
          <cell r="K173">
            <v>3.3863363200000229</v>
          </cell>
          <cell r="L173">
            <v>2.3458190099999827</v>
          </cell>
          <cell r="M173">
            <v>4.7066364799999549</v>
          </cell>
          <cell r="N173">
            <v>0</v>
          </cell>
          <cell r="O173">
            <v>-4.569832470000013</v>
          </cell>
          <cell r="Q173">
            <v>2.7572234000000226</v>
          </cell>
          <cell r="R173">
            <v>10.376806349999987</v>
          </cell>
          <cell r="S173">
            <v>14.253094350000005</v>
          </cell>
          <cell r="T173">
            <v>11.532495590000059</v>
          </cell>
          <cell r="U173">
            <v>13.751999560000099</v>
          </cell>
          <cell r="V173">
            <v>25.80130924000008</v>
          </cell>
          <cell r="W173">
            <v>34.518054340000063</v>
          </cell>
          <cell r="X173">
            <v>37.904390660000068</v>
          </cell>
          <cell r="Y173">
            <v>40.250209670000075</v>
          </cell>
          <cell r="Z173">
            <v>44.956846150000054</v>
          </cell>
          <cell r="AA173">
            <v>44.956846150000054</v>
          </cell>
          <cell r="AB173">
            <v>40.387013679999939</v>
          </cell>
          <cell r="AD173">
            <v>40.387013679999939</v>
          </cell>
        </row>
        <row r="174">
          <cell r="C174" t="str">
            <v>Knightec vinstmarginal %</v>
          </cell>
          <cell r="D174">
            <v>7.3666996806204046E-2</v>
          </cell>
          <cell r="E174">
            <v>0.18525263352223267</v>
          </cell>
          <cell r="F174">
            <v>0.10499382000041878</v>
          </cell>
          <cell r="G174">
            <v>-8.8632141250979998E-2</v>
          </cell>
          <cell r="H174">
            <v>6.7296052138877432E-2</v>
          </cell>
          <cell r="I174">
            <v>0.31376959947209504</v>
          </cell>
          <cell r="J174">
            <v>0.20163495962286196</v>
          </cell>
          <cell r="K174">
            <v>8.7685352331531005E-2</v>
          </cell>
          <cell r="L174">
            <v>6.3709941674897824E-2</v>
          </cell>
          <cell r="M174">
            <v>0.12141753971259414</v>
          </cell>
          <cell r="N174" t="e">
            <v>#DIV/0!</v>
          </cell>
          <cell r="O174">
            <v>-0.10312626706941891</v>
          </cell>
          <cell r="Q174">
            <v>7.3666996806204046E-2</v>
          </cell>
          <cell r="R174">
            <v>0.13208938659035852</v>
          </cell>
          <cell r="S174">
            <v>0.12342673928923815</v>
          </cell>
          <cell r="T174">
            <v>7.8895901591134798E-2</v>
          </cell>
          <cell r="U174">
            <v>7.6760447019559724E-2</v>
          </cell>
          <cell r="V174">
            <v>0.11859588150502046</v>
          </cell>
          <cell r="W174">
            <v>0.13236117015073004</v>
          </cell>
          <cell r="X174">
            <v>0.12659861641179587</v>
          </cell>
          <cell r="Y174">
            <v>0.11971164937603472</v>
          </cell>
          <cell r="Z174">
            <v>0.11988799317438109</v>
          </cell>
          <cell r="AA174">
            <v>0.11988799317438109</v>
          </cell>
          <cell r="AB174">
            <v>9.6319313550606675E-2</v>
          </cell>
          <cell r="AD174">
            <v>9.6319313550606675E-2</v>
          </cell>
        </row>
        <row r="175">
          <cell r="C175" t="str">
            <v>Medelarvode, beläggningsgrad och antal anställda</v>
          </cell>
        </row>
        <row r="176">
          <cell r="C176" t="str">
            <v>Totalt timmar exkl sem, VAB, sjuk</v>
          </cell>
          <cell r="D176">
            <v>58182.28</v>
          </cell>
          <cell r="E176">
            <v>60191.74</v>
          </cell>
          <cell r="F176">
            <v>52922.3</v>
          </cell>
          <cell r="G176">
            <v>43020.29</v>
          </cell>
          <cell r="H176">
            <v>50977.4</v>
          </cell>
          <cell r="I176">
            <v>56545.41</v>
          </cell>
          <cell r="J176">
            <v>62540.59</v>
          </cell>
          <cell r="K176">
            <v>56081.15</v>
          </cell>
          <cell r="L176">
            <v>53484.23</v>
          </cell>
          <cell r="M176">
            <v>55565.440000000002</v>
          </cell>
          <cell r="O176">
            <v>65351.65</v>
          </cell>
          <cell r="Q176">
            <v>58182.28</v>
          </cell>
          <cell r="R176">
            <v>118374.01999999999</v>
          </cell>
          <cell r="S176">
            <v>171296.32</v>
          </cell>
          <cell r="T176">
            <v>214316.61000000002</v>
          </cell>
          <cell r="U176">
            <v>265294.01</v>
          </cell>
          <cell r="V176">
            <v>321839.42000000004</v>
          </cell>
          <cell r="W176">
            <v>384380.01</v>
          </cell>
          <cell r="X176">
            <v>440461.16000000003</v>
          </cell>
          <cell r="Y176">
            <v>493945.39</v>
          </cell>
          <cell r="Z176">
            <v>549510.83000000007</v>
          </cell>
          <cell r="AA176">
            <v>549510.83000000007</v>
          </cell>
          <cell r="AB176">
            <v>614862.4800000001</v>
          </cell>
          <cell r="AD176">
            <v>614862.4800000001</v>
          </cell>
        </row>
        <row r="177">
          <cell r="C177" t="str">
            <v>Totalt deb timmar</v>
          </cell>
          <cell r="D177">
            <v>47473.03</v>
          </cell>
          <cell r="E177">
            <v>52249</v>
          </cell>
          <cell r="F177">
            <v>47396.62</v>
          </cell>
          <cell r="G177">
            <v>39093.21</v>
          </cell>
          <cell r="H177">
            <v>42752.56</v>
          </cell>
          <cell r="I177">
            <v>48983.3</v>
          </cell>
          <cell r="J177">
            <v>55970.94</v>
          </cell>
          <cell r="K177">
            <v>49802.63</v>
          </cell>
          <cell r="L177">
            <v>47433.99</v>
          </cell>
          <cell r="M177">
            <v>48799.44</v>
          </cell>
          <cell r="O177">
            <v>54919.61</v>
          </cell>
          <cell r="Q177">
            <v>47473.03</v>
          </cell>
          <cell r="R177">
            <v>99722.03</v>
          </cell>
          <cell r="S177">
            <v>147118.65</v>
          </cell>
          <cell r="T177">
            <v>186211.86</v>
          </cell>
          <cell r="U177">
            <v>228964.41999999998</v>
          </cell>
          <cell r="V177">
            <v>277947.71999999997</v>
          </cell>
          <cell r="W177">
            <v>333918.65999999997</v>
          </cell>
          <cell r="X177">
            <v>383721.29</v>
          </cell>
          <cell r="Y177">
            <v>431155.27999999997</v>
          </cell>
          <cell r="Z177">
            <v>479954.72</v>
          </cell>
          <cell r="AA177">
            <v>479954.72</v>
          </cell>
          <cell r="AB177">
            <v>534874.32999999996</v>
          </cell>
          <cell r="AD177">
            <v>534874.32999999996</v>
          </cell>
        </row>
        <row r="178">
          <cell r="C178" t="str">
            <v>Normal arbetstid</v>
          </cell>
          <cell r="D178">
            <v>62773.84</v>
          </cell>
          <cell r="E178">
            <v>66276.679999999993</v>
          </cell>
          <cell r="F178">
            <v>56556.52</v>
          </cell>
          <cell r="G178">
            <v>54546.080000000002</v>
          </cell>
          <cell r="H178">
            <v>59577.2</v>
          </cell>
          <cell r="I178">
            <v>61563.6</v>
          </cell>
          <cell r="J178">
            <v>67495.95</v>
          </cell>
          <cell r="K178">
            <v>61772</v>
          </cell>
          <cell r="L178">
            <v>58382.400000000001</v>
          </cell>
          <cell r="M178">
            <v>67826.5</v>
          </cell>
          <cell r="O178">
            <v>122571.76000000001</v>
          </cell>
          <cell r="Q178">
            <v>62773.84</v>
          </cell>
          <cell r="R178">
            <v>129050.51999999999</v>
          </cell>
          <cell r="S178">
            <v>185607.03999999998</v>
          </cell>
          <cell r="T178">
            <v>240153.12</v>
          </cell>
          <cell r="U178">
            <v>299730.32</v>
          </cell>
          <cell r="V178">
            <v>361293.92</v>
          </cell>
          <cell r="W178">
            <v>428789.87</v>
          </cell>
          <cell r="X178">
            <v>490561.87</v>
          </cell>
          <cell r="Y178">
            <v>548944.27</v>
          </cell>
          <cell r="Z178">
            <v>616770.77</v>
          </cell>
          <cell r="AA178">
            <v>616770.77</v>
          </cell>
          <cell r="AB178">
            <v>739342.53</v>
          </cell>
          <cell r="AD178">
            <v>739342.53</v>
          </cell>
        </row>
        <row r="179">
          <cell r="C179" t="str">
            <v>Medelarvode SEK</v>
          </cell>
          <cell r="D179">
            <v>671</v>
          </cell>
          <cell r="E179">
            <v>668</v>
          </cell>
          <cell r="F179">
            <v>667</v>
          </cell>
          <cell r="G179">
            <v>672</v>
          </cell>
          <cell r="H179">
            <v>676</v>
          </cell>
          <cell r="I179">
            <v>673</v>
          </cell>
          <cell r="J179">
            <v>669</v>
          </cell>
          <cell r="K179">
            <v>671</v>
          </cell>
          <cell r="L179">
            <v>673</v>
          </cell>
          <cell r="M179">
            <v>671</v>
          </cell>
          <cell r="N179">
            <v>667</v>
          </cell>
          <cell r="O179">
            <v>701.85349932382996</v>
          </cell>
          <cell r="Q179">
            <v>671</v>
          </cell>
          <cell r="R179">
            <v>669</v>
          </cell>
          <cell r="S179">
            <v>669</v>
          </cell>
          <cell r="T179">
            <v>669</v>
          </cell>
          <cell r="U179">
            <v>671</v>
          </cell>
          <cell r="V179">
            <v>671</v>
          </cell>
          <cell r="W179">
            <v>671</v>
          </cell>
          <cell r="X179">
            <v>671</v>
          </cell>
          <cell r="Y179">
            <v>671</v>
          </cell>
          <cell r="Z179">
            <v>671</v>
          </cell>
          <cell r="AA179">
            <v>671</v>
          </cell>
          <cell r="AB179">
            <v>671</v>
          </cell>
          <cell r="AD179">
            <v>671</v>
          </cell>
        </row>
        <row r="180">
          <cell r="C180" t="str">
            <v>Beläggningsgrad %</v>
          </cell>
          <cell r="D180">
            <v>0.81593622663120113</v>
          </cell>
          <cell r="E180">
            <v>0.86804269157196656</v>
          </cell>
          <cell r="F180">
            <v>0.89558881605674734</v>
          </cell>
          <cell r="G180">
            <v>0.90871563162405455</v>
          </cell>
          <cell r="H180">
            <v>0.83865713041465428</v>
          </cell>
          <cell r="I180">
            <v>0.86626483033724577</v>
          </cell>
          <cell r="J180">
            <v>0.89495382119036626</v>
          </cell>
          <cell r="K180">
            <v>0.88804580505214314</v>
          </cell>
          <cell r="L180">
            <v>0.88687805732643055</v>
          </cell>
          <cell r="M180">
            <v>0.87823366466638253</v>
          </cell>
          <cell r="N180" t="e">
            <v>#DIV/0!</v>
          </cell>
          <cell r="O180">
            <v>0.84037067158977619</v>
          </cell>
          <cell r="Q180">
            <v>0.81593622663120113</v>
          </cell>
          <cell r="R180">
            <v>0.84243172615072126</v>
          </cell>
          <cell r="S180">
            <v>0.85885470277470055</v>
          </cell>
          <cell r="T180">
            <v>0.86886340727393907</v>
          </cell>
          <cell r="U180">
            <v>0.86305913955614744</v>
          </cell>
          <cell r="V180">
            <v>0.86362236173555107</v>
          </cell>
          <cell r="W180">
            <v>0.8687201501451649</v>
          </cell>
          <cell r="X180">
            <v>0.87118076426988467</v>
          </cell>
          <cell r="Y180">
            <v>0.87288046154251986</v>
          </cell>
          <cell r="Z180">
            <v>0.87342176677391403</v>
          </cell>
          <cell r="AA180">
            <v>0.87342176677391403</v>
          </cell>
          <cell r="AB180">
            <v>0.86990887783557691</v>
          </cell>
          <cell r="AD180">
            <v>0.86990887783557691</v>
          </cell>
        </row>
        <row r="181">
          <cell r="C181" t="str">
            <v>Faktureringsgrad %</v>
          </cell>
          <cell r="D181">
            <v>0.75625499411856911</v>
          </cell>
          <cell r="E181">
            <v>0.7883466703522265</v>
          </cell>
          <cell r="F181">
            <v>0.83803989354366226</v>
          </cell>
          <cell r="G181">
            <v>0.7167006318327549</v>
          </cell>
          <cell r="H181">
            <v>0.71759935008694598</v>
          </cell>
          <cell r="I181">
            <v>0.79565360050419409</v>
          </cell>
          <cell r="J181">
            <v>0.8292488660430738</v>
          </cell>
          <cell r="K181">
            <v>0.80623308295020391</v>
          </cell>
          <cell r="L181">
            <v>0.81247071035106466</v>
          </cell>
          <cell r="M181">
            <v>0.71947454166144509</v>
          </cell>
          <cell r="N181" t="e">
            <v>#DIV/0!</v>
          </cell>
          <cell r="O181">
            <v>0.44806087470719191</v>
          </cell>
          <cell r="Q181">
            <v>0.75625499411856911</v>
          </cell>
          <cell r="R181">
            <v>0.77273636712196125</v>
          </cell>
          <cell r="S181">
            <v>0.79263507461785943</v>
          </cell>
          <cell r="T181">
            <v>0.77538805242255437</v>
          </cell>
          <cell r="U181">
            <v>0.76390142979195419</v>
          </cell>
          <cell r="V181">
            <v>0.76931192199414811</v>
          </cell>
          <cell r="W181">
            <v>0.77874661544592916</v>
          </cell>
          <cell r="X181">
            <v>0.78220773661026688</v>
          </cell>
          <cell r="Y181">
            <v>0.78542632387801403</v>
          </cell>
          <cell r="Z181">
            <v>0.77817358303150452</v>
          </cell>
          <cell r="AA181">
            <v>0.77817358303150452</v>
          </cell>
          <cell r="AB181">
            <v>0.7234459107877913</v>
          </cell>
          <cell r="AD181">
            <v>0.7234459107877913</v>
          </cell>
        </row>
        <row r="182">
          <cell r="C182" t="str">
            <v>Antal konsulter (sista i månaden)</v>
          </cell>
          <cell r="D182">
            <v>369.5</v>
          </cell>
          <cell r="E182">
            <v>370</v>
          </cell>
          <cell r="F182">
            <v>375</v>
          </cell>
          <cell r="G182">
            <v>379.8</v>
          </cell>
          <cell r="H182">
            <v>394.8</v>
          </cell>
          <cell r="I182">
            <v>399.5</v>
          </cell>
          <cell r="J182">
            <v>401.5</v>
          </cell>
          <cell r="K182">
            <v>406.5</v>
          </cell>
          <cell r="L182">
            <v>407.5</v>
          </cell>
          <cell r="M182">
            <v>405.5</v>
          </cell>
          <cell r="N182">
            <v>400.5</v>
          </cell>
          <cell r="O182">
            <v>397.5</v>
          </cell>
          <cell r="Q182">
            <v>369.5</v>
          </cell>
          <cell r="R182">
            <v>370</v>
          </cell>
          <cell r="S182">
            <v>375</v>
          </cell>
          <cell r="T182">
            <v>379.8</v>
          </cell>
          <cell r="U182">
            <v>394.8</v>
          </cell>
          <cell r="V182">
            <v>399.5</v>
          </cell>
          <cell r="W182">
            <v>401.5</v>
          </cell>
          <cell r="X182">
            <v>406.5</v>
          </cell>
          <cell r="Y182">
            <v>407.5</v>
          </cell>
          <cell r="Z182">
            <v>405.5</v>
          </cell>
          <cell r="AA182">
            <v>400.5</v>
          </cell>
          <cell r="AB182">
            <v>397.5</v>
          </cell>
          <cell r="AD182">
            <v>397.5</v>
          </cell>
        </row>
        <row r="183">
          <cell r="C183" t="str">
            <v>Antal ledare (sista i månaden)</v>
          </cell>
          <cell r="D183">
            <v>25.5</v>
          </cell>
          <cell r="E183">
            <v>26</v>
          </cell>
          <cell r="F183">
            <v>26</v>
          </cell>
          <cell r="G183">
            <v>26</v>
          </cell>
          <cell r="H183">
            <v>26</v>
          </cell>
          <cell r="I183">
            <v>26</v>
          </cell>
          <cell r="J183">
            <v>25.5</v>
          </cell>
          <cell r="K183">
            <v>25.5</v>
          </cell>
          <cell r="L183">
            <v>24.5</v>
          </cell>
          <cell r="M183">
            <v>24.5</v>
          </cell>
          <cell r="N183">
            <v>24.5</v>
          </cell>
          <cell r="O183">
            <v>24.5</v>
          </cell>
          <cell r="Q183">
            <v>25.5</v>
          </cell>
          <cell r="R183">
            <v>26</v>
          </cell>
          <cell r="S183">
            <v>26</v>
          </cell>
          <cell r="T183">
            <v>26</v>
          </cell>
          <cell r="U183">
            <v>26</v>
          </cell>
          <cell r="V183">
            <v>26</v>
          </cell>
          <cell r="W183">
            <v>25.5</v>
          </cell>
          <cell r="X183">
            <v>25.5</v>
          </cell>
          <cell r="Y183">
            <v>24.5</v>
          </cell>
          <cell r="Z183">
            <v>24.5</v>
          </cell>
          <cell r="AA183">
            <v>24.5</v>
          </cell>
          <cell r="AB183">
            <v>24.5</v>
          </cell>
          <cell r="AD183">
            <v>24.5</v>
          </cell>
        </row>
        <row r="184">
          <cell r="C184" t="str">
            <v>Antal administratörer (sista i månaden)</v>
          </cell>
          <cell r="D184">
            <v>15.5</v>
          </cell>
          <cell r="E184">
            <v>16.5</v>
          </cell>
          <cell r="F184">
            <v>16.5</v>
          </cell>
          <cell r="G184">
            <v>16.7</v>
          </cell>
          <cell r="H184">
            <v>16.7</v>
          </cell>
          <cell r="I184">
            <v>16.7</v>
          </cell>
          <cell r="J184">
            <v>16.7</v>
          </cell>
          <cell r="K184">
            <v>16.7</v>
          </cell>
          <cell r="L184">
            <v>17.7</v>
          </cell>
          <cell r="M184">
            <v>17.7</v>
          </cell>
          <cell r="N184">
            <v>17.7</v>
          </cell>
          <cell r="O184">
            <v>17.7</v>
          </cell>
          <cell r="Q184">
            <v>15.5</v>
          </cell>
          <cell r="R184">
            <v>16.5</v>
          </cell>
          <cell r="S184">
            <v>16.5</v>
          </cell>
          <cell r="T184">
            <v>16.7</v>
          </cell>
          <cell r="U184">
            <v>16.7</v>
          </cell>
          <cell r="V184">
            <v>16.7</v>
          </cell>
          <cell r="W184">
            <v>16.7</v>
          </cell>
          <cell r="X184">
            <v>16.7</v>
          </cell>
          <cell r="Y184">
            <v>17.7</v>
          </cell>
          <cell r="Z184">
            <v>17.7</v>
          </cell>
          <cell r="AA184">
            <v>17.7</v>
          </cell>
          <cell r="AB184">
            <v>17.7</v>
          </cell>
          <cell r="AD184">
            <v>17.7</v>
          </cell>
        </row>
        <row r="185">
          <cell r="C185" t="str">
            <v xml:space="preserve">Antal anställda (exit månaden) </v>
          </cell>
          <cell r="D185">
            <v>410.5</v>
          </cell>
          <cell r="E185">
            <v>412.5</v>
          </cell>
          <cell r="F185">
            <v>417.5</v>
          </cell>
          <cell r="G185">
            <v>422.5</v>
          </cell>
          <cell r="H185">
            <v>437.5</v>
          </cell>
          <cell r="I185">
            <v>442.2</v>
          </cell>
          <cell r="J185">
            <v>443.7</v>
          </cell>
          <cell r="K185">
            <v>448.7</v>
          </cell>
          <cell r="L185">
            <v>449.7</v>
          </cell>
          <cell r="M185">
            <v>447.7</v>
          </cell>
          <cell r="N185">
            <v>442.7</v>
          </cell>
          <cell r="O185">
            <v>439.7</v>
          </cell>
          <cell r="Q185">
            <v>410.5</v>
          </cell>
          <cell r="R185">
            <v>412.5</v>
          </cell>
          <cell r="S185">
            <v>417.5</v>
          </cell>
          <cell r="T185">
            <v>422.5</v>
          </cell>
          <cell r="U185">
            <v>437.5</v>
          </cell>
          <cell r="V185">
            <v>442.2</v>
          </cell>
          <cell r="W185">
            <v>443.7</v>
          </cell>
          <cell r="X185">
            <v>448.7</v>
          </cell>
          <cell r="Y185">
            <v>449.7</v>
          </cell>
          <cell r="Z185">
            <v>447.7</v>
          </cell>
          <cell r="AA185">
            <v>442.7</v>
          </cell>
          <cell r="AB185">
            <v>439.7</v>
          </cell>
          <cell r="AD185">
            <v>439.7</v>
          </cell>
        </row>
        <row r="186">
          <cell r="C186" t="str">
            <v xml:space="preserve">Knightec antal anställda konsulter (genomsnitt) </v>
          </cell>
          <cell r="D186">
            <v>369.5</v>
          </cell>
          <cell r="E186">
            <v>369.75</v>
          </cell>
          <cell r="F186">
            <v>371.5</v>
          </cell>
          <cell r="G186">
            <v>373.57499999999999</v>
          </cell>
          <cell r="H186">
            <v>377.82</v>
          </cell>
          <cell r="I186">
            <v>381.43333333333334</v>
          </cell>
          <cell r="J186">
            <v>384.3</v>
          </cell>
          <cell r="K186">
            <v>387.07499999999999</v>
          </cell>
          <cell r="L186">
            <v>389.34444444444443</v>
          </cell>
          <cell r="M186">
            <v>390.96</v>
          </cell>
          <cell r="N186">
            <v>391.82727272727277</v>
          </cell>
          <cell r="O186">
            <v>392.3</v>
          </cell>
          <cell r="Q186">
            <v>369.5</v>
          </cell>
          <cell r="R186">
            <v>369.75</v>
          </cell>
          <cell r="S186">
            <v>371.5</v>
          </cell>
          <cell r="T186">
            <v>373.57499999999999</v>
          </cell>
          <cell r="U186">
            <v>377.82</v>
          </cell>
          <cell r="V186">
            <v>381.43333333333334</v>
          </cell>
          <cell r="W186">
            <v>384.3</v>
          </cell>
          <cell r="X186">
            <v>387.07499999999999</v>
          </cell>
          <cell r="Y186">
            <v>389.34444444444443</v>
          </cell>
          <cell r="Z186">
            <v>390.96</v>
          </cell>
          <cell r="AA186">
            <v>391.82727272727277</v>
          </cell>
          <cell r="AB186">
            <v>392.3</v>
          </cell>
          <cell r="AD186">
            <v>392.3</v>
          </cell>
        </row>
        <row r="187">
          <cell r="C187" t="str">
            <v>Knightec antal anställda (genomsnitt)</v>
          </cell>
          <cell r="D187">
            <v>410.5</v>
          </cell>
          <cell r="E187">
            <v>411.5</v>
          </cell>
          <cell r="F187">
            <v>413.5</v>
          </cell>
          <cell r="G187">
            <v>415.75</v>
          </cell>
          <cell r="H187">
            <v>420.1</v>
          </cell>
          <cell r="I187">
            <v>423.7833333333333</v>
          </cell>
          <cell r="J187">
            <v>426.62857142857138</v>
          </cell>
          <cell r="K187">
            <v>429.38749999999993</v>
          </cell>
          <cell r="L187">
            <v>431.64444444444439</v>
          </cell>
          <cell r="M187">
            <v>433.24999999999989</v>
          </cell>
          <cell r="N187">
            <v>434.10909090909081</v>
          </cell>
          <cell r="O187">
            <v>434.57499999999987</v>
          </cell>
          <cell r="Q187">
            <v>410.5</v>
          </cell>
          <cell r="R187">
            <v>411.5</v>
          </cell>
          <cell r="S187">
            <v>413.5</v>
          </cell>
          <cell r="T187">
            <v>415.75</v>
          </cell>
          <cell r="U187">
            <v>420.1</v>
          </cell>
          <cell r="V187">
            <v>423.7833333333333</v>
          </cell>
          <cell r="W187">
            <v>426.62857142857138</v>
          </cell>
          <cell r="X187">
            <v>429.38749999999993</v>
          </cell>
          <cell r="Y187">
            <v>431.64444444444439</v>
          </cell>
          <cell r="Z187">
            <v>433.24999999999989</v>
          </cell>
          <cell r="AA187">
            <v>434.10909090909081</v>
          </cell>
          <cell r="AB187">
            <v>434.57499999999987</v>
          </cell>
          <cell r="AD187">
            <v>434.57499999999987</v>
          </cell>
        </row>
        <row r="188">
          <cell r="C188" t="str">
            <v>Beräkningar (per genomsnitt antal anställda)</v>
          </cell>
        </row>
        <row r="189">
          <cell r="C189" t="str">
            <v>Intäkter per totalt antal anställda</v>
          </cell>
          <cell r="D189">
            <v>91.177111352009732</v>
          </cell>
          <cell r="E189">
            <v>99.953261822600226</v>
          </cell>
          <cell r="F189">
            <v>89.284646989117292</v>
          </cell>
          <cell r="G189">
            <v>73.831381767889368</v>
          </cell>
          <cell r="H189">
            <v>78.507953606284204</v>
          </cell>
          <cell r="I189">
            <v>90.616530569866697</v>
          </cell>
          <cell r="J189">
            <v>101.33012462161797</v>
          </cell>
          <cell r="K189">
            <v>89.940156688306018</v>
          </cell>
          <cell r="L189">
            <v>85.302377996293259</v>
          </cell>
          <cell r="M189">
            <v>89.472723392960219</v>
          </cell>
          <cell r="N189">
            <v>0</v>
          </cell>
          <cell r="O189">
            <v>101.96854977851929</v>
          </cell>
          <cell r="Q189">
            <v>91.177111352009732</v>
          </cell>
          <cell r="R189">
            <v>190.90880060753338</v>
          </cell>
          <cell r="S189">
            <v>279.27006766626363</v>
          </cell>
          <cell r="T189">
            <v>351.59006602525557</v>
          </cell>
          <cell r="U189">
            <v>426.45741790049982</v>
          </cell>
          <cell r="V189">
            <v>513.36737320171483</v>
          </cell>
          <cell r="W189">
            <v>611.27378805585329</v>
          </cell>
          <cell r="X189">
            <v>697.28634853133815</v>
          </cell>
          <cell r="Y189">
            <v>778.94281709740528</v>
          </cell>
          <cell r="Z189">
            <v>865.52890236583983</v>
          </cell>
          <cell r="AA189">
            <v>863.81604256366245</v>
          </cell>
          <cell r="AB189">
            <v>964.85849271126983</v>
          </cell>
          <cell r="AD189">
            <v>964.85849271126983</v>
          </cell>
        </row>
        <row r="190">
          <cell r="C190" t="str">
            <v>Personalkostnader deb per konsult</v>
          </cell>
          <cell r="D190">
            <v>63.613473531799649</v>
          </cell>
          <cell r="E190">
            <v>57.804260500338117</v>
          </cell>
          <cell r="F190">
            <v>57.227365383580079</v>
          </cell>
          <cell r="G190">
            <v>59.79498213210185</v>
          </cell>
          <cell r="H190">
            <v>55.495738288073561</v>
          </cell>
          <cell r="I190">
            <v>40.691675932884841</v>
          </cell>
          <cell r="J190">
            <v>57.929347020556811</v>
          </cell>
          <cell r="K190">
            <v>61.10296508428592</v>
          </cell>
          <cell r="L190">
            <v>59.365603592934043</v>
          </cell>
          <cell r="M190">
            <v>57.985231123388722</v>
          </cell>
          <cell r="N190">
            <v>0</v>
          </cell>
          <cell r="O190">
            <v>82.745576752485391</v>
          </cell>
          <cell r="Q190">
            <v>63.613473531799649</v>
          </cell>
          <cell r="R190">
            <v>121.37472289384716</v>
          </cell>
          <cell r="S190">
            <v>178.03033655450869</v>
          </cell>
          <cell r="T190">
            <v>236.83645982734376</v>
          </cell>
          <cell r="U190">
            <v>289.67121994600575</v>
          </cell>
          <cell r="V190">
            <v>327.61882874246243</v>
          </cell>
          <cell r="W190">
            <v>383.10431946396022</v>
          </cell>
          <cell r="X190">
            <v>441.46075096557485</v>
          </cell>
          <cell r="Y190">
            <v>498.25313009617281</v>
          </cell>
          <cell r="Z190">
            <v>554.17944058215664</v>
          </cell>
          <cell r="AA190">
            <v>552.9528166376648</v>
          </cell>
          <cell r="AB190">
            <v>635.03207710935499</v>
          </cell>
          <cell r="AD190">
            <v>635.03207710935499</v>
          </cell>
        </row>
        <row r="191">
          <cell r="C191" t="str">
            <v>Personalkostnader ej deb per antal anställda</v>
          </cell>
          <cell r="D191">
            <v>10.059270669914735</v>
          </cell>
          <cell r="E191">
            <v>10.023360024301342</v>
          </cell>
          <cell r="F191">
            <v>10.057341257557432</v>
          </cell>
          <cell r="G191">
            <v>10.026435045099213</v>
          </cell>
          <cell r="H191">
            <v>9.3264266127112521</v>
          </cell>
          <cell r="I191">
            <v>9.2174556967003625</v>
          </cell>
          <cell r="J191">
            <v>10.177478328422186</v>
          </cell>
          <cell r="K191">
            <v>9.8642465605077003</v>
          </cell>
          <cell r="L191">
            <v>9.5699844702429964</v>
          </cell>
          <cell r="M191">
            <v>9.3092956030005798</v>
          </cell>
          <cell r="N191">
            <v>0</v>
          </cell>
          <cell r="O191">
            <v>14.004380118506589</v>
          </cell>
          <cell r="Q191">
            <v>10.059270669914735</v>
          </cell>
          <cell r="R191">
            <v>20.05818532199271</v>
          </cell>
          <cell r="S191">
            <v>30.018509963724302</v>
          </cell>
          <cell r="T191">
            <v>39.882487648827407</v>
          </cell>
          <cell r="U191">
            <v>48.795943965722429</v>
          </cell>
          <cell r="V191">
            <v>57.589287355960188</v>
          </cell>
          <cell r="W191">
            <v>67.382695687114918</v>
          </cell>
          <cell r="X191">
            <v>76.813990556315687</v>
          </cell>
          <cell r="Y191">
            <v>85.982336799835267</v>
          </cell>
          <cell r="Z191">
            <v>94.972995545297181</v>
          </cell>
          <cell r="AA191">
            <v>94.785046389680033</v>
          </cell>
          <cell r="AB191">
            <v>108.6878071909337</v>
          </cell>
          <cell r="AD191">
            <v>108.6878071909337</v>
          </cell>
        </row>
        <row r="192">
          <cell r="C192" t="str">
            <v>Övriga kostnader per totalt antal anställda</v>
          </cell>
          <cell r="D192">
            <v>4.593837758830694</v>
          </cell>
          <cell r="E192">
            <v>6.3524678007290412</v>
          </cell>
          <cell r="F192">
            <v>6.4506767351874252</v>
          </cell>
          <cell r="G192">
            <v>6.7966095730607332</v>
          </cell>
          <cell r="H192">
            <v>4.974780814091881</v>
          </cell>
          <cell r="I192">
            <v>5.5085937468045785</v>
          </cell>
          <cell r="J192">
            <v>6.6687959516474695</v>
          </cell>
          <cell r="K192">
            <v>6.983137189601468</v>
          </cell>
          <cell r="L192">
            <v>7.2274167087108729</v>
          </cell>
          <cell r="M192">
            <v>7.5630792613964237</v>
          </cell>
          <cell r="N192">
            <v>0</v>
          </cell>
          <cell r="O192">
            <v>11.048965817177704</v>
          </cell>
          <cell r="Q192">
            <v>4.593837758830694</v>
          </cell>
          <cell r="R192">
            <v>10.93514191980559</v>
          </cell>
          <cell r="S192">
            <v>17.332928004836759</v>
          </cell>
          <cell r="T192">
            <v>24.035733397474445</v>
          </cell>
          <cell r="U192">
            <v>28.761631944775054</v>
          </cell>
          <cell r="V192">
            <v>34.020242576788455</v>
          </cell>
          <cell r="W192">
            <v>40.462153371952859</v>
          </cell>
          <cell r="X192">
            <v>47.185310494599868</v>
          </cell>
          <cell r="Y192">
            <v>54.166008808690286</v>
          </cell>
          <cell r="Z192">
            <v>61.52835746105022</v>
          </cell>
          <cell r="AA192">
            <v>61.406594398140406</v>
          </cell>
          <cell r="AB192">
            <v>72.389726031179904</v>
          </cell>
          <cell r="AD192">
            <v>72.389726031179904</v>
          </cell>
        </row>
        <row r="193">
          <cell r="C193" t="str">
            <v>EBIT per totalt antal anställd</v>
          </cell>
          <cell r="D193">
            <v>6.7167439707674115</v>
          </cell>
          <cell r="E193">
            <v>18.516604981773927</v>
          </cell>
          <cell r="F193">
            <v>9.374336154776314</v>
          </cell>
          <cell r="G193">
            <v>-6.5438334576065991</v>
          </cell>
          <cell r="H193">
            <v>5.2832753392050735</v>
          </cell>
          <cell r="I193">
            <v>28.432712502457928</v>
          </cell>
          <cell r="J193">
            <v>20.431695586659512</v>
          </cell>
          <cell r="K193">
            <v>7.8864343279672173</v>
          </cell>
          <cell r="L193">
            <v>5.4346095268739312</v>
          </cell>
          <cell r="M193">
            <v>10.863557945758698</v>
          </cell>
          <cell r="N193">
            <v>0</v>
          </cell>
          <cell r="O193">
            <v>-10.515635897140918</v>
          </cell>
          <cell r="Q193">
            <v>6.7167439707674115</v>
          </cell>
          <cell r="R193">
            <v>25.217026366950151</v>
          </cell>
          <cell r="S193">
            <v>34.469393833131818</v>
          </cell>
          <cell r="T193">
            <v>27.739015249549148</v>
          </cell>
          <cell r="U193">
            <v>32.735062032849555</v>
          </cell>
          <cell r="V193">
            <v>60.883256160774174</v>
          </cell>
          <cell r="W193">
            <v>80.908913869542076</v>
          </cell>
          <cell r="X193">
            <v>88.275486966900701</v>
          </cell>
          <cell r="Y193">
            <v>93.248529404345334</v>
          </cell>
          <cell r="Z193">
            <v>103.76652313906536</v>
          </cell>
          <cell r="AA193">
            <v>103.56117181479324</v>
          </cell>
          <cell r="AB193">
            <v>92.934507691422539</v>
          </cell>
          <cell r="AD193">
            <v>92.934507691422539</v>
          </cell>
        </row>
        <row r="194">
          <cell r="C194" t="str">
            <v>TB1 egna anställda %</v>
          </cell>
          <cell r="D194">
            <v>0.26391447416909247</v>
          </cell>
          <cell r="E194">
            <v>0.38833563443716645</v>
          </cell>
          <cell r="F194">
            <v>0.33051250237987279</v>
          </cell>
          <cell r="G194">
            <v>0.15159513096556931</v>
          </cell>
          <cell r="H194">
            <v>0.27595086584457268</v>
          </cell>
          <cell r="I194">
            <v>0.53366155610511734</v>
          </cell>
          <cell r="J194">
            <v>0.40744936672197429</v>
          </cell>
          <cell r="K194">
            <v>0.29819822373062094</v>
          </cell>
          <cell r="L194">
            <v>0.28128957821667688</v>
          </cell>
          <cell r="M194">
            <v>0.3422819482334738</v>
          </cell>
          <cell r="N194" t="e">
            <v>#DIV/0!</v>
          </cell>
          <cell r="O194">
            <v>0.15785052653041759</v>
          </cell>
          <cell r="Q194">
            <v>0.26391447416909247</v>
          </cell>
          <cell r="R194">
            <v>0.32892500632450405</v>
          </cell>
          <cell r="S194">
            <v>0.32943612303222874</v>
          </cell>
          <cell r="T194">
            <v>0.29196473425948871</v>
          </cell>
          <cell r="U194">
            <v>0.28895185651788469</v>
          </cell>
          <cell r="V194">
            <v>0.33245938215923704</v>
          </cell>
          <cell r="W194">
            <v>0.34499381769832171</v>
          </cell>
          <cell r="X194">
            <v>0.33889237049301613</v>
          </cell>
          <cell r="Y194">
            <v>0.33251834523921381</v>
          </cell>
          <cell r="Z194">
            <v>0.3335534936708911</v>
          </cell>
          <cell r="AA194">
            <v>0.3335534936708911</v>
          </cell>
          <cell r="AB194">
            <v>0.31492943433320075</v>
          </cell>
          <cell r="AD194">
            <v>0.31492943433320075</v>
          </cell>
        </row>
        <row r="195">
          <cell r="C195" t="str">
            <v xml:space="preserve">TB1 samarbetande %  </v>
          </cell>
          <cell r="D195">
            <v>0.13799555284182302</v>
          </cell>
          <cell r="E195">
            <v>0.13122553804008796</v>
          </cell>
          <cell r="F195">
            <v>0.14032482224783427</v>
          </cell>
          <cell r="G195">
            <v>0.13317641026007268</v>
          </cell>
          <cell r="H195">
            <v>0.13177059018239723</v>
          </cell>
          <cell r="I195">
            <v>0.13989926292836014</v>
          </cell>
          <cell r="J195">
            <v>0.13183337811244533</v>
          </cell>
          <cell r="K195">
            <v>0.13773715948159082</v>
          </cell>
          <cell r="L195">
            <v>0.13655982459536856</v>
          </cell>
          <cell r="M195">
            <v>0.12840915765668626</v>
          </cell>
          <cell r="N195" t="e">
            <v>#DIV/0!</v>
          </cell>
          <cell r="O195">
            <v>0.13698136290291263</v>
          </cell>
          <cell r="Q195">
            <v>0.13799555284182302</v>
          </cell>
          <cell r="R195">
            <v>0.13449772342947885</v>
          </cell>
          <cell r="S195">
            <v>0.13638177974730201</v>
          </cell>
          <cell r="T195">
            <v>0.13572429677268932</v>
          </cell>
          <cell r="U195">
            <v>0.13504466154304054</v>
          </cell>
          <cell r="V195">
            <v>0.13586147149604999</v>
          </cell>
          <cell r="W195">
            <v>0.13523911494075749</v>
          </cell>
          <cell r="X195">
            <v>0.13554656615987143</v>
          </cell>
          <cell r="Y195">
            <v>0.1356505482388059</v>
          </cell>
          <cell r="Z195">
            <v>0.13499149509046018</v>
          </cell>
          <cell r="AA195">
            <v>0.13499149509046018</v>
          </cell>
          <cell r="AB195">
            <v>0.1352049877230288</v>
          </cell>
          <cell r="AD195">
            <v>0.1352049877230288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C4" t="str">
            <v>Intäkter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Pro group"/>
      <sheetName val="TM group"/>
      <sheetName val="NR group"/>
      <sheetName val="UW group"/>
      <sheetName val="FM"/>
      <sheetName val="BS"/>
      <sheetName val="GS"/>
      <sheetName val="PDK"/>
      <sheetName val="PSE"/>
      <sheetName val="HM"/>
      <sheetName val="NR"/>
      <sheetName val="BDK"/>
      <sheetName val="MM"/>
      <sheetName val="LK"/>
      <sheetName val="BFI"/>
      <sheetName val="FRI"/>
      <sheetName val="BBU"/>
      <sheetName val="TM"/>
      <sheetName val="UW"/>
      <sheetName val="NSE"/>
      <sheetName val="TMA"/>
      <sheetName val="BNO"/>
      <sheetName val="BFH"/>
      <sheetName val="BHFI"/>
      <sheetName val="IC"/>
      <sheetName val="BGH"/>
      <sheetName val="BHI"/>
      <sheetName val="Valuta"/>
      <sheetName val="HC"/>
      <sheetName val="skulder till tidigare ägare"/>
      <sheetName val="EO mm"/>
      <sheetName val="Pro_group"/>
      <sheetName val="TM_group"/>
      <sheetName val="NR_group"/>
      <sheetName val="UW_group"/>
      <sheetName val="skulder_till_tidigare_ägare"/>
      <sheetName val="EO_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4">
          <cell r="C4" t="str">
            <v>Kontroll resultat</v>
          </cell>
        </row>
      </sheetData>
      <sheetData sheetId="9">
        <row r="4">
          <cell r="C4" t="str">
            <v>Kontroll resultat</v>
          </cell>
        </row>
      </sheetData>
      <sheetData sheetId="10">
        <row r="2">
          <cell r="S2">
            <v>0</v>
          </cell>
        </row>
      </sheetData>
      <sheetData sheetId="11">
        <row r="2">
          <cell r="S2">
            <v>0</v>
          </cell>
        </row>
      </sheetData>
      <sheetData sheetId="12">
        <row r="4">
          <cell r="C4" t="str">
            <v>Kontroll resultat</v>
          </cell>
        </row>
      </sheetData>
      <sheetData sheetId="13">
        <row r="4">
          <cell r="C4" t="str">
            <v>Kontroll resultat</v>
          </cell>
        </row>
      </sheetData>
      <sheetData sheetId="14">
        <row r="4">
          <cell r="C4" t="str">
            <v>Avstämning resultaträkning</v>
          </cell>
        </row>
      </sheetData>
      <sheetData sheetId="15">
        <row r="4">
          <cell r="R4" t="str">
            <v>IB</v>
          </cell>
        </row>
      </sheetData>
      <sheetData sheetId="16">
        <row r="4">
          <cell r="C4" t="str">
            <v>Kontroll resultat</v>
          </cell>
        </row>
      </sheetData>
      <sheetData sheetId="17">
        <row r="4">
          <cell r="C4" t="str">
            <v>Avstämning resultaträkning</v>
          </cell>
        </row>
      </sheetData>
      <sheetData sheetId="18">
        <row r="4">
          <cell r="R4">
            <v>0</v>
          </cell>
        </row>
      </sheetData>
      <sheetData sheetId="19">
        <row r="3">
          <cell r="B3">
            <v>10000</v>
          </cell>
        </row>
      </sheetData>
      <sheetData sheetId="20">
        <row r="4">
          <cell r="C4" t="str">
            <v>Avstämning resultaträkning</v>
          </cell>
        </row>
      </sheetData>
      <sheetData sheetId="21">
        <row r="4">
          <cell r="C4" t="str">
            <v>Avstämning resultaträkning</v>
          </cell>
        </row>
      </sheetData>
      <sheetData sheetId="22">
        <row r="4">
          <cell r="C4" t="str">
            <v>Avstämning resultaträkning</v>
          </cell>
        </row>
      </sheetData>
      <sheetData sheetId="23">
        <row r="4">
          <cell r="C4" t="str">
            <v>Avstämning resultaträkning</v>
          </cell>
        </row>
      </sheetData>
      <sheetData sheetId="24">
        <row r="4">
          <cell r="C4" t="str">
            <v>Avstämning resultaträkning</v>
          </cell>
        </row>
      </sheetData>
      <sheetData sheetId="25" refreshError="1"/>
      <sheetData sheetId="26">
        <row r="4">
          <cell r="C4" t="str">
            <v>Avstämning resultaträkning</v>
          </cell>
        </row>
      </sheetData>
      <sheetData sheetId="27">
        <row r="4">
          <cell r="C4" t="str">
            <v>Avstämning resultaträkning</v>
          </cell>
        </row>
      </sheetData>
      <sheetData sheetId="28">
        <row r="5">
          <cell r="K5">
            <v>1.246872</v>
          </cell>
        </row>
        <row r="8">
          <cell r="K8">
            <v>1.0727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"/>
      <sheetName val="Taul2"/>
      <sheetName val="Delivered"/>
      <sheetName val="Cancelled_orders_lost_tenders"/>
    </sheetNames>
    <sheetDataSet>
      <sheetData sheetId="0">
        <row r="1">
          <cell r="AD1">
            <v>310.45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001"/>
      <sheetName val="BU2002"/>
      <sheetName val="AC2002"/>
      <sheetName val="Var2002 BU-AC"/>
      <sheetName val="P12002"/>
      <sheetName val="Var2002 BU-P1"/>
      <sheetName val="P22002"/>
      <sheetName val="Var2002 P1-P2"/>
      <sheetName val="Var2002 BU-P2"/>
      <sheetName val="P32002"/>
      <sheetName val="P42002"/>
      <sheetName val="aklternative 1"/>
      <sheetName val="Summary Incr."/>
      <sheetName val="BU2003 Incremental"/>
      <sheetName val="aklternative 2"/>
      <sheetName val="Summary NO1"/>
      <sheetName val="BU2003 NO1"/>
      <sheetName val="Var2002 P2-P3"/>
      <sheetName val="Frango PL"/>
      <sheetName val="Income"/>
      <sheetName val="Frango"/>
      <sheetName val="BS comparison"/>
      <sheetName val="Companycode"/>
      <sheetName val="Capex"/>
      <sheetName val="Employees"/>
      <sheetName val="Cashflow"/>
      <sheetName val="Control"/>
      <sheetName val="Balance"/>
      <sheetName val="Program"/>
      <sheetName val="Expenses"/>
      <sheetName val="INPUT"/>
      <sheetName val="OUTPUT"/>
      <sheetName val="DSO DPO chart"/>
      <sheetName val="Var2002_BU-AC"/>
      <sheetName val="Var2002_BU-P1"/>
      <sheetName val="Var2002_P1-P2"/>
      <sheetName val="Var2002_BU-P2"/>
      <sheetName val="aklternative_1"/>
      <sheetName val="Summary_Incr_"/>
      <sheetName val="BU2003_Incremental"/>
      <sheetName val="aklternative_2"/>
      <sheetName val="Summary_NO1"/>
      <sheetName val="BU2003_NO1"/>
      <sheetName val="Var2002_P2-P3"/>
      <sheetName val="Frango_PL"/>
      <sheetName val="BS_comparison"/>
      <sheetName val="DSO_DPO_chart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>
            <v>45009.990000000005</v>
          </cell>
          <cell r="D7">
            <v>40442.739999999991</v>
          </cell>
          <cell r="E7">
            <v>404.58999999999651</v>
          </cell>
          <cell r="F7">
            <v>-30000</v>
          </cell>
          <cell r="G7">
            <v>-30000</v>
          </cell>
          <cell r="H7">
            <v>-30000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-3818.2443577601543</v>
          </cell>
          <cell r="D8">
            <v>-3897.5047848987892</v>
          </cell>
          <cell r="E8">
            <v>-2941.128901136336</v>
          </cell>
          <cell r="F8">
            <v>0</v>
          </cell>
          <cell r="G8">
            <v>0</v>
          </cell>
          <cell r="H8">
            <v>0</v>
          </cell>
          <cell r="I8">
            <v>3.1832314562052488E-12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-60.81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7464.29</v>
          </cell>
          <cell r="E12">
            <v>2535.9499999999998</v>
          </cell>
          <cell r="F12">
            <v>900</v>
          </cell>
          <cell r="G12">
            <v>930</v>
          </cell>
          <cell r="H12">
            <v>900</v>
          </cell>
          <cell r="I12">
            <v>930</v>
          </cell>
          <cell r="J12">
            <v>930</v>
          </cell>
          <cell r="K12">
            <v>900</v>
          </cell>
          <cell r="L12">
            <v>930</v>
          </cell>
          <cell r="M12">
            <v>900</v>
          </cell>
          <cell r="N12">
            <v>930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C20">
            <v>-248.95951267245255</v>
          </cell>
          <cell r="D20">
            <v>-8.3298910240846453</v>
          </cell>
          <cell r="E20">
            <v>-3.2293599491313216</v>
          </cell>
          <cell r="F20">
            <v>0</v>
          </cell>
          <cell r="G20">
            <v>0</v>
          </cell>
          <cell r="H20">
            <v>0</v>
          </cell>
          <cell r="I20">
            <v>2000.0000000000146</v>
          </cell>
          <cell r="J20">
            <v>0</v>
          </cell>
          <cell r="K20">
            <v>-2000.0000000000291</v>
          </cell>
          <cell r="L20">
            <v>0</v>
          </cell>
          <cell r="M20">
            <v>0</v>
          </cell>
          <cell r="N20">
            <v>8.7311491370201111E-11</v>
          </cell>
        </row>
        <row r="21">
          <cell r="C21">
            <v>-374.00333333333356</v>
          </cell>
          <cell r="D21">
            <v>-479.0933333333337</v>
          </cell>
          <cell r="E21">
            <v>-990.40333333333319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5.0022208597511053E-12</v>
          </cell>
        </row>
        <row r="22">
          <cell r="C22">
            <v>27.75</v>
          </cell>
          <cell r="D22">
            <v>-142.14999999999964</v>
          </cell>
          <cell r="E22">
            <v>-923.95000000000073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-508.59000000000015</v>
          </cell>
          <cell r="D23">
            <v>-72.729999999999563</v>
          </cell>
          <cell r="E23">
            <v>127.18999999999869</v>
          </cell>
          <cell r="F23">
            <v>-6631.5454545454559</v>
          </cell>
          <cell r="G23">
            <v>-6560.5454545454559</v>
          </cell>
          <cell r="H23">
            <v>-218.90909090908826</v>
          </cell>
          <cell r="I23">
            <v>-6980</v>
          </cell>
          <cell r="J23">
            <v>-6300</v>
          </cell>
          <cell r="K23">
            <v>2377</v>
          </cell>
          <cell r="L23">
            <v>16476</v>
          </cell>
          <cell r="M23">
            <v>13374</v>
          </cell>
          <cell r="N23">
            <v>13313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-8272.7272727272721</v>
          </cell>
          <cell r="G24">
            <v>5027.2727272727279</v>
          </cell>
          <cell r="H24">
            <v>-6204.5454545454559</v>
          </cell>
          <cell r="I24">
            <v>0</v>
          </cell>
          <cell r="J24">
            <v>0</v>
          </cell>
          <cell r="K24">
            <v>5027.2727272727279</v>
          </cell>
          <cell r="L24">
            <v>-8272.7272727272721</v>
          </cell>
          <cell r="M24">
            <v>-6204.5454545454559</v>
          </cell>
          <cell r="N24">
            <v>0</v>
          </cell>
        </row>
        <row r="25">
          <cell r="C25">
            <v>8.1499999999996362</v>
          </cell>
          <cell r="D25">
            <v>-0.27000000000043656</v>
          </cell>
          <cell r="E25">
            <v>0.26000000000021828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-673.10026840018759</v>
          </cell>
          <cell r="D26">
            <v>-48.906065876089997</v>
          </cell>
          <cell r="E26">
            <v>-297.77773767198687</v>
          </cell>
          <cell r="F26">
            <v>-85.630911317970458</v>
          </cell>
          <cell r="G26">
            <v>-10000.416713999279</v>
          </cell>
          <cell r="H26">
            <v>4880.8994640024612</v>
          </cell>
          <cell r="I26">
            <v>3.979039320256561E-13</v>
          </cell>
          <cell r="J26">
            <v>-3.0695446184836328E-12</v>
          </cell>
          <cell r="K26">
            <v>-1389.7417246102559</v>
          </cell>
          <cell r="L26">
            <v>-1389.7417246102559</v>
          </cell>
          <cell r="M26">
            <v>5821.2582753897441</v>
          </cell>
          <cell r="N26">
            <v>2885.2582753897441</v>
          </cell>
        </row>
        <row r="27">
          <cell r="C27">
            <v>-0.33333333333348492</v>
          </cell>
          <cell r="D27">
            <v>-0.33333333333348492</v>
          </cell>
          <cell r="E27">
            <v>-0.33333333333303017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5.0022208597511053E-12</v>
          </cell>
        </row>
        <row r="35">
          <cell r="C35">
            <v>-5697.4081277356527</v>
          </cell>
          <cell r="D35">
            <v>-7877.028127735648</v>
          </cell>
          <cell r="E35">
            <v>14343.591872264355</v>
          </cell>
          <cell r="F35">
            <v>5848.4901823589753</v>
          </cell>
          <cell r="G35">
            <v>7104.4901823590044</v>
          </cell>
          <cell r="H35">
            <v>8004.4901823589753</v>
          </cell>
          <cell r="I35">
            <v>6501.4901823589753</v>
          </cell>
          <cell r="J35">
            <v>5501.4901823589753</v>
          </cell>
          <cell r="K35">
            <v>5501.4901823590335</v>
          </cell>
          <cell r="L35">
            <v>5501.4901823589753</v>
          </cell>
          <cell r="M35">
            <v>5501.4901823589753</v>
          </cell>
          <cell r="N35">
            <v>5501.4901823589753</v>
          </cell>
        </row>
        <row r="36">
          <cell r="C36">
            <v>-89.536666666666861</v>
          </cell>
          <cell r="D36">
            <v>-3.8566666666665697</v>
          </cell>
          <cell r="E36">
            <v>-20.626666666663368</v>
          </cell>
          <cell r="F36">
            <v>0</v>
          </cell>
          <cell r="G36">
            <v>0</v>
          </cell>
          <cell r="H36">
            <v>0</v>
          </cell>
          <cell r="I36">
            <v>-1.8189894035458565E-11</v>
          </cell>
          <cell r="J36">
            <v>0</v>
          </cell>
          <cell r="K36">
            <v>2.5465851649641991E-11</v>
          </cell>
          <cell r="L36">
            <v>-3.2741809263825417E-11</v>
          </cell>
          <cell r="M36">
            <v>0</v>
          </cell>
          <cell r="N36">
            <v>4.0017766878008842E-11</v>
          </cell>
        </row>
        <row r="41">
          <cell r="C41">
            <v>-52.479999999999563</v>
          </cell>
          <cell r="D41">
            <v>137.54000000000087</v>
          </cell>
          <cell r="E41">
            <v>-9.8400000000001455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-42.144901960784409</v>
          </cell>
          <cell r="D42">
            <v>52.895098039215554</v>
          </cell>
          <cell r="E42">
            <v>-7.8949019607844093</v>
          </cell>
          <cell r="F42">
            <v>784.12421568627178</v>
          </cell>
          <cell r="G42">
            <v>-76.366666666669516</v>
          </cell>
          <cell r="H42">
            <v>-488.55666666666639</v>
          </cell>
          <cell r="I42">
            <v>-121.29490196078496</v>
          </cell>
          <cell r="J42">
            <v>-121.29490196078496</v>
          </cell>
          <cell r="K42">
            <v>-392.95666666666875</v>
          </cell>
          <cell r="L42">
            <v>-439.36666666666315</v>
          </cell>
          <cell r="M42">
            <v>-563.82666666667046</v>
          </cell>
          <cell r="N42">
            <v>-422.36666666667043</v>
          </cell>
        </row>
        <row r="43">
          <cell r="C43">
            <v>-59.920465042748219</v>
          </cell>
          <cell r="D43">
            <v>-1197.028340368619</v>
          </cell>
          <cell r="E43">
            <v>-1599.7641681954365</v>
          </cell>
          <cell r="F43">
            <v>698.21359852095884</v>
          </cell>
          <cell r="G43">
            <v>-128.16695842473382</v>
          </cell>
          <cell r="H43">
            <v>-345.14892937426157</v>
          </cell>
          <cell r="I43">
            <v>781.0093505938039</v>
          </cell>
          <cell r="J43">
            <v>818.89770919206239</v>
          </cell>
          <cell r="K43">
            <v>-457.44318044281499</v>
          </cell>
          <cell r="L43">
            <v>-457.44318044281499</v>
          </cell>
          <cell r="M43">
            <v>-457.44318044281499</v>
          </cell>
          <cell r="N43">
            <v>-457.44318044281499</v>
          </cell>
        </row>
        <row r="44">
          <cell r="C44">
            <v>-140.78078557630388</v>
          </cell>
          <cell r="D44">
            <v>-77.290785576303875</v>
          </cell>
          <cell r="E44">
            <v>-205.45008024171582</v>
          </cell>
          <cell r="F44">
            <v>138.20771601697305</v>
          </cell>
          <cell r="G44">
            <v>270.09737018508429</v>
          </cell>
          <cell r="H44">
            <v>14.999999999999773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390.65333333333592</v>
          </cell>
          <cell r="D45">
            <v>-271.23</v>
          </cell>
          <cell r="E45">
            <v>405.68333333333612</v>
          </cell>
          <cell r="F45">
            <v>-241.59999999999991</v>
          </cell>
          <cell r="G45">
            <v>113.66666666666606</v>
          </cell>
          <cell r="H45">
            <v>468.93333333333612</v>
          </cell>
          <cell r="I45">
            <v>468.93333333332703</v>
          </cell>
          <cell r="J45">
            <v>-241.59999999999991</v>
          </cell>
          <cell r="K45">
            <v>-241.59999999999991</v>
          </cell>
          <cell r="L45">
            <v>113.66666666667516</v>
          </cell>
          <cell r="M45">
            <v>291.29999999999995</v>
          </cell>
          <cell r="N45">
            <v>-63.966666666674428</v>
          </cell>
        </row>
        <row r="46">
          <cell r="C46">
            <v>2293.6799999999998</v>
          </cell>
          <cell r="D46">
            <v>-609.09000000000015</v>
          </cell>
          <cell r="E46">
            <v>9336.7099999999991</v>
          </cell>
          <cell r="F46">
            <v>2000</v>
          </cell>
          <cell r="G46">
            <v>0</v>
          </cell>
          <cell r="H46">
            <v>-5000</v>
          </cell>
          <cell r="I46">
            <v>-1685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83.766666666667334</v>
          </cell>
          <cell r="D47">
            <v>7.3566666666665697</v>
          </cell>
          <cell r="E47">
            <v>290.73666666666577</v>
          </cell>
          <cell r="F47">
            <v>200.00000000000091</v>
          </cell>
          <cell r="G47">
            <v>200.00000000000091</v>
          </cell>
          <cell r="H47">
            <v>199.99999999999727</v>
          </cell>
          <cell r="I47">
            <v>200.00000000000455</v>
          </cell>
          <cell r="J47">
            <v>199.99999999999727</v>
          </cell>
          <cell r="K47">
            <v>199.99999999999727</v>
          </cell>
          <cell r="L47">
            <v>199.99999999999727</v>
          </cell>
          <cell r="M47">
            <v>199.99999999999727</v>
          </cell>
          <cell r="N47">
            <v>200.00000000000455</v>
          </cell>
        </row>
        <row r="48">
          <cell r="C48">
            <v>-481.64333333333343</v>
          </cell>
          <cell r="D48">
            <v>-1135.9233333333341</v>
          </cell>
          <cell r="E48">
            <v>-2015.7733333333326</v>
          </cell>
          <cell r="F48">
            <v>536.42954638115225</v>
          </cell>
          <cell r="G48">
            <v>536.42954638115225</v>
          </cell>
          <cell r="H48">
            <v>536.42954638115953</v>
          </cell>
          <cell r="I48">
            <v>536.42954638115953</v>
          </cell>
          <cell r="J48">
            <v>536.42954638115953</v>
          </cell>
          <cell r="K48">
            <v>536.42954638114497</v>
          </cell>
          <cell r="L48">
            <v>536.42954638117408</v>
          </cell>
          <cell r="M48">
            <v>536.42954638114497</v>
          </cell>
          <cell r="N48">
            <v>536.42954638114497</v>
          </cell>
        </row>
        <row r="49">
          <cell r="C49">
            <v>0</v>
          </cell>
          <cell r="D49">
            <v>0</v>
          </cell>
          <cell r="E49">
            <v>707.37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3.3333333333303017E-3</v>
          </cell>
          <cell r="D52">
            <v>3.3333333333303017E-3</v>
          </cell>
          <cell r="E52">
            <v>3.3333333335576754E-3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2.5011104298755527E-12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8">
          <cell r="C58">
            <v>-198.93016564582376</v>
          </cell>
          <cell r="D58">
            <v>-746.5515486887216</v>
          </cell>
          <cell r="E58">
            <v>-785.62011100757081</v>
          </cell>
          <cell r="F58">
            <v>-871.50835503969301</v>
          </cell>
          <cell r="G58">
            <v>-1935.8673488452168</v>
          </cell>
          <cell r="H58">
            <v>-2203.6499231698936</v>
          </cell>
          <cell r="I58">
            <v>-2651.7588224700503</v>
          </cell>
          <cell r="J58">
            <v>-2463.5032449965074</v>
          </cell>
          <cell r="K58">
            <v>-3000.6851200341284</v>
          </cell>
          <cell r="L58">
            <v>-3017.6351200341287</v>
          </cell>
          <cell r="M58">
            <v>-3204.7551200341368</v>
          </cell>
          <cell r="N58">
            <v>-3259.6051200341217</v>
          </cell>
        </row>
        <row r="64">
          <cell r="C64">
            <v>-1069.8800000000001</v>
          </cell>
          <cell r="D64">
            <v>-1201.4000000000001</v>
          </cell>
          <cell r="E64">
            <v>-1120.9100000000001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6224.9158215360958</v>
          </cell>
          <cell r="D71">
            <v>6035.7767836126804</v>
          </cell>
          <cell r="E71">
            <v>6942.4689254905034</v>
          </cell>
          <cell r="F71">
            <v>3877.1016087972084</v>
          </cell>
          <cell r="G71">
            <v>4116.6793758474587</v>
          </cell>
          <cell r="H71">
            <v>4234.9433647652468</v>
          </cell>
          <cell r="I71">
            <v>1743.3521596888668</v>
          </cell>
          <cell r="J71">
            <v>1888.687362235788</v>
          </cell>
          <cell r="K71">
            <v>4373.8519029312147</v>
          </cell>
          <cell r="L71">
            <v>11800.372450876399</v>
          </cell>
          <cell r="M71">
            <v>11800.372450876413</v>
          </cell>
          <cell r="N71">
            <v>11800.372450876413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4">
          <cell r="C74">
            <v>-53232.43</v>
          </cell>
          <cell r="D74">
            <v>15406.9</v>
          </cell>
          <cell r="E74">
            <v>42062.45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>
        <row r="7">
          <cell r="C7">
            <v>45009.990000000005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report"/>
      <sheetName val="Specification "/>
      <sheetName val="AC2001"/>
      <sheetName val="BU2002"/>
      <sheetName val="AC2002"/>
      <sheetName val="BU2003"/>
      <sheetName val="AC2003"/>
      <sheetName val="Var2003 BU-AC"/>
      <sheetName val="P02003"/>
      <sheetName val="P12003"/>
      <sheetName val="Var2003 BU-P1"/>
      <sheetName val="P22003"/>
      <sheetName val="Var2003 P1-P2"/>
      <sheetName val="Var2003 BU-P2"/>
      <sheetName val="P32003"/>
      <sheetName val="Var2003 P2-P3"/>
      <sheetName val="P42003"/>
      <sheetName val="aklternative 1"/>
      <sheetName val="Summary Incr."/>
      <sheetName val="BU2003 Incremental"/>
      <sheetName val="aklternative 2"/>
      <sheetName val="Summary NO1"/>
      <sheetName val="BU2003 NO1"/>
      <sheetName val="Frango PL"/>
      <sheetName val="Income"/>
      <sheetName val="Frango"/>
      <sheetName val="BS comparison"/>
      <sheetName val="Companycode"/>
      <sheetName val="Capex"/>
      <sheetName val="Employees"/>
      <sheetName val="Cashflow"/>
      <sheetName val="Control"/>
      <sheetName val="Balance"/>
      <sheetName val="ProgramTV3"/>
      <sheetName val="Expenses"/>
      <sheetName val="INPUT"/>
      <sheetName val="OUTPUT"/>
      <sheetName val="DSO DPO chart"/>
      <sheetName val="Weekly_report"/>
      <sheetName val="Specification_"/>
      <sheetName val="Var2003_BU-AC"/>
      <sheetName val="Var2003_BU-P1"/>
      <sheetName val="Var2003_P1-P2"/>
      <sheetName val="Var2003_BU-P2"/>
      <sheetName val="Var2003_P2-P3"/>
      <sheetName val="aklternative_1"/>
      <sheetName val="Summary_Incr_"/>
      <sheetName val="BU2003_Incremental"/>
      <sheetName val="aklternative_2"/>
      <sheetName val="Summary_NO1"/>
      <sheetName val="BU2003_NO1"/>
      <sheetName val="Frango_PL"/>
      <sheetName val="BS_comparison"/>
      <sheetName val="DSO_DPO_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C7">
            <v>-3796.929999999993</v>
          </cell>
          <cell r="D7">
            <v>9148.6900000000023</v>
          </cell>
          <cell r="E7">
            <v>5103.1199999999953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-1592.4070603494231</v>
          </cell>
          <cell r="D8">
            <v>2826.0160430347278</v>
          </cell>
          <cell r="E8">
            <v>1498.0684132898814</v>
          </cell>
          <cell r="F8">
            <v>1801.1646863653073</v>
          </cell>
          <cell r="G8">
            <v>1481.8406475164475</v>
          </cell>
          <cell r="H8">
            <v>13596.566925000119</v>
          </cell>
          <cell r="I8">
            <v>2536.2449919470496</v>
          </cell>
          <cell r="J8">
            <v>3240.9440279524561</v>
          </cell>
          <cell r="K8">
            <v>14143.220655167366</v>
          </cell>
          <cell r="L8">
            <v>-12625.851324895762</v>
          </cell>
          <cell r="M8">
            <v>-12975.23163601206</v>
          </cell>
          <cell r="N8">
            <v>-27258.4934119932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310.6400000000001</v>
          </cell>
          <cell r="D11">
            <v>406.6400000000001</v>
          </cell>
          <cell r="E11">
            <v>264.68000000000006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1438.16</v>
          </cell>
          <cell r="D12">
            <v>201.77999999999997</v>
          </cell>
          <cell r="E12">
            <v>785.93000000000006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C20">
            <v>563.32967867991829</v>
          </cell>
          <cell r="D20">
            <v>-568.90354455952183</v>
          </cell>
          <cell r="E20">
            <v>-100.22131259266462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-485.16953102601019</v>
          </cell>
          <cell r="D21">
            <v>-1258.6371610958308</v>
          </cell>
          <cell r="E21">
            <v>-35.630214012380748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-1326.5201374509033</v>
          </cell>
          <cell r="D22">
            <v>-32.221909554818922</v>
          </cell>
          <cell r="E22">
            <v>2117.2036617763079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116.44999999999709</v>
          </cell>
          <cell r="D23">
            <v>-3419.2799999999988</v>
          </cell>
          <cell r="E23">
            <v>982.22000000000116</v>
          </cell>
          <cell r="F23">
            <v>3988</v>
          </cell>
          <cell r="G23">
            <v>-6916</v>
          </cell>
          <cell r="H23">
            <v>-7360</v>
          </cell>
          <cell r="I23">
            <v>-22350</v>
          </cell>
          <cell r="J23">
            <v>-22050</v>
          </cell>
          <cell r="K23">
            <v>-12660</v>
          </cell>
          <cell r="L23">
            <v>7280</v>
          </cell>
          <cell r="M23">
            <v>16430</v>
          </cell>
          <cell r="N23">
            <v>15447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</v>
          </cell>
          <cell r="I24">
            <v>15747.6</v>
          </cell>
          <cell r="J24">
            <v>15748.8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-76.399999999999636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-61.460000000000036</v>
          </cell>
          <cell r="D26">
            <v>-5592.4001873794423</v>
          </cell>
          <cell r="E26">
            <v>-2587.2404155414724</v>
          </cell>
          <cell r="F26">
            <v>-4069.7500000000146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12310.999999999956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-2316.666666666667</v>
          </cell>
          <cell r="D27">
            <v>-528.66666666666697</v>
          </cell>
          <cell r="E27">
            <v>443.83333333333303</v>
          </cell>
          <cell r="F27">
            <v>1166.5866242424254</v>
          </cell>
          <cell r="G27">
            <v>1291.0066742424251</v>
          </cell>
          <cell r="H27">
            <v>-943.84407575757541</v>
          </cell>
          <cell r="I27">
            <v>-2552.5445757575758</v>
          </cell>
          <cell r="J27">
            <v>-1577.8513257575755</v>
          </cell>
          <cell r="K27">
            <v>235.2891242424248</v>
          </cell>
          <cell r="L27">
            <v>1602.4359602424247</v>
          </cell>
          <cell r="M27">
            <v>1703.8439102424245</v>
          </cell>
          <cell r="N27">
            <v>1551.9905151515159</v>
          </cell>
        </row>
        <row r="35">
          <cell r="C35">
            <v>-912.97000000000116</v>
          </cell>
          <cell r="D35">
            <v>-239.83000000000175</v>
          </cell>
          <cell r="E35">
            <v>-17066.580000000002</v>
          </cell>
          <cell r="F35">
            <v>-1424.127338771068</v>
          </cell>
          <cell r="G35">
            <v>3575.872661228932</v>
          </cell>
          <cell r="H35">
            <v>3575.872661228932</v>
          </cell>
          <cell r="I35">
            <v>3829.1182823815034</v>
          </cell>
          <cell r="J35">
            <v>3829.1182823815034</v>
          </cell>
          <cell r="K35">
            <v>3829.1182823815034</v>
          </cell>
          <cell r="L35">
            <v>4143.5068617410725</v>
          </cell>
          <cell r="M35">
            <v>4143.5068617410725</v>
          </cell>
          <cell r="N35">
            <v>4139.0342004452832</v>
          </cell>
        </row>
        <row r="36">
          <cell r="C36">
            <v>-9.2399999999997817</v>
          </cell>
          <cell r="D36">
            <v>-44.25</v>
          </cell>
          <cell r="E36">
            <v>58.8100000000004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41">
          <cell r="C41">
            <v>-1627.3999999999996</v>
          </cell>
          <cell r="D41">
            <v>-70.6299999999992</v>
          </cell>
          <cell r="E41">
            <v>-545.72999999999956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-3444.484013208631</v>
          </cell>
          <cell r="D42">
            <v>3667.4720066043178</v>
          </cell>
          <cell r="E42">
            <v>1226.4420066043181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-521.09000000000015</v>
          </cell>
          <cell r="D43">
            <v>-1482.58</v>
          </cell>
          <cell r="E43">
            <v>-1107.8699999999999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-244.78</v>
          </cell>
          <cell r="D44">
            <v>-181.29000000000002</v>
          </cell>
          <cell r="E44">
            <v>-181.29000000000002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20.400000000000091</v>
          </cell>
          <cell r="D45">
            <v>-37.039999999999964</v>
          </cell>
          <cell r="E45">
            <v>-97.690000000000055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-1600.8750394259253</v>
          </cell>
          <cell r="D46">
            <v>7347.4959489340399</v>
          </cell>
          <cell r="E46">
            <v>-812.46145437857194</v>
          </cell>
          <cell r="F46">
            <v>10577.33751581901</v>
          </cell>
          <cell r="G46">
            <v>6709.2318898021058</v>
          </cell>
          <cell r="H46">
            <v>3035.3447856258772</v>
          </cell>
          <cell r="I46">
            <v>-2705.6806013322762</v>
          </cell>
          <cell r="J46">
            <v>-6393.5676637879496</v>
          </cell>
          <cell r="K46">
            <v>-1452.0025692908894</v>
          </cell>
          <cell r="L46">
            <v>-10478.715024267456</v>
          </cell>
          <cell r="M46">
            <v>-10285.135122449827</v>
          </cell>
          <cell r="N46">
            <v>-7269.0526652481731</v>
          </cell>
        </row>
        <row r="47">
          <cell r="C47">
            <v>-937.48999999999978</v>
          </cell>
          <cell r="D47">
            <v>-649.19999999999982</v>
          </cell>
          <cell r="E47">
            <v>-1143.1300000000001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-75.990970630902666</v>
          </cell>
          <cell r="D48">
            <v>-879.61097063090347</v>
          </cell>
          <cell r="E48">
            <v>-2678.6528724166164</v>
          </cell>
          <cell r="F48">
            <v>605.66666666666242</v>
          </cell>
          <cell r="G48">
            <v>605.66666666666242</v>
          </cell>
          <cell r="H48">
            <v>0</v>
          </cell>
          <cell r="I48">
            <v>605.66666666666242</v>
          </cell>
          <cell r="J48">
            <v>605.66666666666242</v>
          </cell>
          <cell r="K48">
            <v>0</v>
          </cell>
          <cell r="L48">
            <v>605.66666666666242</v>
          </cell>
          <cell r="M48">
            <v>605.66666666663332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-9.9999999999909051E-3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28220</v>
          </cell>
          <cell r="F53">
            <v>9203.0705174776485</v>
          </cell>
          <cell r="G53">
            <v>9203.0705174776485</v>
          </cell>
          <cell r="H53">
            <v>9203.0705174776485</v>
          </cell>
          <cell r="I53">
            <v>9284.1703726125015</v>
          </cell>
          <cell r="J53">
            <v>9284.1703726125015</v>
          </cell>
          <cell r="K53">
            <v>9284.1703726125015</v>
          </cell>
          <cell r="L53">
            <v>9384.8507639498603</v>
          </cell>
          <cell r="M53">
            <v>9384.8507639498603</v>
          </cell>
          <cell r="N53">
            <v>9384.8507639498603</v>
          </cell>
        </row>
        <row r="58">
          <cell r="C58">
            <v>-121.50999999999999</v>
          </cell>
          <cell r="D58">
            <v>-129.25</v>
          </cell>
          <cell r="E58">
            <v>-109.06999999999994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4">
          <cell r="C64">
            <v>0</v>
          </cell>
          <cell r="D64">
            <v>-61.95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4">
          <cell r="C74">
            <v>6387.3013755000502</v>
          </cell>
          <cell r="D74">
            <v>-1125.6199999999499</v>
          </cell>
          <cell r="E74">
            <v>-1938.6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>
        <row r="7">
          <cell r="C7">
            <v>-3796.929999999993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Summary"/>
      <sheetName val="Transaction"/>
      <sheetName val="History and Forecast"/>
      <sheetName val="RR"/>
      <sheetName val="BR"/>
      <sheetName val="DCF"/>
      <sheetName val="DCF output"/>
      <sheetName val="WACC"/>
      <sheetName val="Input Capital IQ"/>
      <sheetName val="WARA"/>
      <sheetName val="Amortization Table"/>
      <sheetName val="Customer contracts &gt;&gt;&gt;"/>
      <sheetName val="MEEM"/>
      <sheetName val="CAC"/>
      <sheetName val="Workforce"/>
      <sheetName val="Brand&gt;&gt;&gt;"/>
      <sheetName val="RfR"/>
      <sheetName val="Royalty rates"/>
      <sheetName val="Support &gt;&gt;&gt;"/>
      <sheetName val="Deferred taxes"/>
      <sheetName val="TAB"/>
      <sheetName val="Discount rate"/>
      <sheetName val="Comments"/>
      <sheetName val="History_and_Forecast"/>
      <sheetName val="DCF_output"/>
      <sheetName val="Input_Capital_IQ"/>
      <sheetName val="Amortization_Table"/>
      <sheetName val="Customer_contracts_&gt;&gt;&gt;"/>
      <sheetName val="Royalty_rates"/>
      <sheetName val="Support_&gt;&gt;&gt;"/>
      <sheetName val="Deferred_taxes"/>
      <sheetName val="Discount_rate"/>
    </sheetNames>
    <sheetDataSet>
      <sheetData sheetId="0"/>
      <sheetData sheetId="1">
        <row r="7">
          <cell r="C7" t="str">
            <v>Billigbyg ApS</v>
          </cell>
        </row>
      </sheetData>
      <sheetData sheetId="2">
        <row r="30">
          <cell r="G30">
            <v>1.0148467187314762</v>
          </cell>
        </row>
      </sheetData>
      <sheetData sheetId="3">
        <row r="6">
          <cell r="F6">
            <v>0.64999999999999991</v>
          </cell>
        </row>
      </sheetData>
      <sheetData sheetId="4"/>
      <sheetData sheetId="5"/>
      <sheetData sheetId="6"/>
      <sheetData sheetId="7"/>
      <sheetData sheetId="8"/>
      <sheetData sheetId="9">
        <row r="24">
          <cell r="F24">
            <v>0.17694820408947626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akturaunderlag"/>
      <sheetName val="Inställningar"/>
      <sheetName val="Fakturaunderlag augusti 2015"/>
      <sheetName val="Fakturaunderlag%20augusti%20201"/>
      <sheetName val="Fakturaunderlag_augusti_2015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att"/>
      <sheetName val="Omr diff och övervärden"/>
      <sheetName val="BH SE koncern"/>
      <sheetName val="Förv LK"/>
      <sheetName val="Finland Holding 15.09"/>
      <sheetName val="Översikt"/>
      <sheetName val="KONCERN 2015"/>
      <sheetName val="Styrflik"/>
      <sheetName val="Pwc"/>
      <sheetName val="Kassaflödesanalys"/>
      <sheetName val="Eget kapital"/>
      <sheetName val="Balansräkning"/>
      <sheetName val="Resultaträkning"/>
      <sheetName val="Förvärvskalkyler"/>
      <sheetName val="Kassaflöde"/>
      <sheetName val="Other provisions"/>
      <sheetName val="KONCERN"/>
      <sheetName val="NSE"/>
      <sheetName val="BGH"/>
      <sheetName val="FRI"/>
      <sheetName val="BFH"/>
      <sheetName val="MM"/>
      <sheetName val="BFI"/>
      <sheetName val="NR"/>
      <sheetName val="HM"/>
      <sheetName val="BDK"/>
      <sheetName val="TMA"/>
      <sheetName val="BHFI"/>
      <sheetName val="BNO"/>
      <sheetName val="PRO"/>
      <sheetName val="PDK"/>
      <sheetName val="BBU"/>
      <sheetName val="TM"/>
      <sheetName val="LK"/>
      <sheetName val="UW"/>
      <sheetName val="GS"/>
      <sheetName val="FM"/>
      <sheetName val="BS"/>
      <sheetName val="NR CF"/>
      <sheetName val="TMA CF"/>
      <sheetName val="BHFI CF"/>
      <sheetName val="PDK CF"/>
      <sheetName val="BNO CF"/>
      <sheetName val="BDK CF"/>
      <sheetName val="MM CF"/>
      <sheetName val="BFI CF"/>
      <sheetName val="FRI CF"/>
      <sheetName val="Förv MM"/>
      <sheetName val="Förv FRI"/>
      <sheetName val="Anläggningar"/>
      <sheetName val="Deferred tax"/>
      <sheetName val="Loan"/>
      <sheetName val="Debt former owner"/>
      <sheetName val="Brands"/>
      <sheetName val="Tangible"/>
      <sheetName val="Beneficial rights"/>
      <sheetName val="GW"/>
      <sheetName val="Cap dev"/>
      <sheetName val="Omr_diff_och_övervärden"/>
      <sheetName val="BH_SE_koncern"/>
      <sheetName val="Förv_LK"/>
      <sheetName val="Finland_Holding_15_09"/>
      <sheetName val="KONCERN_2015"/>
      <sheetName val="Eget_kapital"/>
      <sheetName val="Other_provisions"/>
      <sheetName val="NR_CF"/>
      <sheetName val="TMA_CF"/>
      <sheetName val="BHFI_CF"/>
      <sheetName val="PDK_CF"/>
      <sheetName val="BNO_CF"/>
      <sheetName val="BDK_CF"/>
      <sheetName val="MM_CF"/>
      <sheetName val="BFI_CF"/>
      <sheetName val="FRI_CF"/>
      <sheetName val="Förv_MM"/>
      <sheetName val="Förv_FRI"/>
      <sheetName val="Deferred_tax"/>
      <sheetName val="Debt_former_owner"/>
      <sheetName val="Beneficial_rights"/>
      <sheetName val="Cap_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>
            <v>4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>
        <row r="238">
          <cell r="D238">
            <v>1.235355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ällning"/>
      <sheetName val="1"/>
      <sheetName val="2"/>
      <sheetName val="3"/>
      <sheetName val="4"/>
      <sheetName val="5"/>
      <sheetName val="6"/>
      <sheetName val="GLOBAL_PARAM"/>
      <sheetName val="REPORT_PARAM"/>
      <sheetName val="Hjälp"/>
      <sheetName val="Dokumentation"/>
    </sheetNames>
    <sheetDataSet>
      <sheetData sheetId="0">
        <row r="6">
          <cell r="I6">
            <v>200401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"/>
      <sheetName val="Front Cover"/>
      <sheetName val="Index"/>
      <sheetName val="Section 1 - Introduction"/>
      <sheetName val="Basis of preparation"/>
      <sheetName val="At a glance"/>
      <sheetName val="Legal structure"/>
      <sheetName val="Flows"/>
      <sheetName val="FX rates"/>
      <sheetName val="Section 2 - Income statement"/>
      <sheetName val="Lead IS"/>
      <sheetName val="IS - Quality of earnings"/>
      <sheetName val="IS - Sales and GM% customer"/>
      <sheetName val="IS - Customers - HSS LTD"/>
      <sheetName val="IS - Customers - HSS UAB"/>
      <sheetName val="IS - Segment"/>
      <sheetName val="IS - Product groups"/>
      <sheetName val="IS - Suppliers"/>
      <sheetName val="IS - Other COGS"/>
      <sheetName val="IS - OPEX"/>
      <sheetName val="IS - Personnel costs"/>
      <sheetName val="IS - Employees"/>
      <sheetName val="FX - Net exposure and CC"/>
      <sheetName val="FX - Exchange rate development"/>
      <sheetName val="IS - Monthly Sales and EBITDA"/>
      <sheetName val="IS - Monthly PnL"/>
      <sheetName val="IS - D&amp;A"/>
      <sheetName val="IS - Bridges"/>
      <sheetName val="IS - Consolidation - Group"/>
      <sheetName val="Section 3 - FY17 Budget"/>
      <sheetName val="FY17B - Lead IS"/>
      <sheetName val="FY17B - QoE"/>
      <sheetName val="FY17B - Net sales by customer"/>
      <sheetName val="FY17B - Net sales by segment"/>
      <sheetName val="FY17B - Net sales development"/>
      <sheetName val="FY17B - Operating cash flow"/>
      <sheetName val="FY14-FY16 Budget vs Actual"/>
      <sheetName val="FY17B - Bridges"/>
      <sheetName val="Section 4 - Balance sheet"/>
      <sheetName val="Lead BS"/>
      <sheetName val="BS - Net debt"/>
      <sheetName val="BS - Intangible fixed assets"/>
      <sheetName val="BS - Tangible fixed assets"/>
      <sheetName val="BS - Inventories"/>
      <sheetName val="BS - Other current receivables "/>
      <sheetName val="BS - Prepaid exp and accrued in"/>
      <sheetName val="BS - Other trading liabilities "/>
      <sheetName val="BS - Accr exp &amp; deferred income"/>
      <sheetName val="BS - Warranty provision"/>
      <sheetName val="BS - Tax"/>
      <sheetName val="BS - Consolidation - Group"/>
      <sheetName val="Section 5 - NWC and cash flow"/>
      <sheetName val="Net working capital"/>
      <sheetName val="Monthly Net working capital"/>
      <sheetName val="Operating cash flow"/>
      <sheetName val="Capex"/>
      <sheetName val="Section 6 - FY17Q1 Update"/>
      <sheetName val="CYT YTD17-March"/>
      <sheetName val="QoE YTD17-March"/>
      <sheetName val="Monthly Sales and EBITDA YTD17-"/>
      <sheetName val="IS - Bridges YTD17-March"/>
      <sheetName val="FX - Translation impact YTD17-M"/>
      <sheetName val="Lead BS 31 March 2017"/>
      <sheetName val="BS - Net debt 31 March 2017"/>
      <sheetName val="Net working capital 31 March 20"/>
      <sheetName val="Monthly NWC 31 March 2017"/>
      <sheetName val="BS - Aging AR and AP"/>
      <sheetName val="BS - Other current rec. 31 Marc"/>
      <sheetName val="BS - Prepaid exp 31 March 2017"/>
      <sheetName val="BS - Other trad. liab. 31 March"/>
      <sheetName val="BS - Accr exp 31 March 2017"/>
      <sheetName val="Section 7 - Trial balances"/>
      <sheetName val="IS - TB - HSS Holding "/>
      <sheetName val="IS - TB - CC - HSS Holding"/>
      <sheetName val="IS - TB - HSS LTD"/>
      <sheetName val="IS - TB - CC - HSS LTD"/>
      <sheetName val="IS - TB - HSS UAB"/>
      <sheetName val="IS - TB - HSS China (New)"/>
      <sheetName val="IS - TB - HSS China (Old)"/>
      <sheetName val="IS - TB - CC - HSS China"/>
      <sheetName val="IS - TB - HSS Group"/>
      <sheetName val="BS - TB - HSS Holding"/>
      <sheetName val="BS - TB - HSS LTD"/>
      <sheetName val="BS - TB - HSS UAB"/>
      <sheetName val="BS - TB - HSS China (New)"/>
      <sheetName val="BS - TB - HSS China (Old)"/>
      <sheetName val="BS - TB - HSS Group"/>
      <sheetName val="Section 8 - Reconciliations"/>
      <sheetName val="IS reconciliation"/>
      <sheetName val="BS reconciliation"/>
      <sheetName val="IS - Rec. - Cons to TB"/>
      <sheetName val="BS - Rec. - Cons to TB"/>
    </sheetNames>
    <sheetDataSet>
      <sheetData sheetId="0">
        <row r="3">
          <cell r="D3" t="str">
            <v>Halo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>
            <v>9.3561999999999994</v>
          </cell>
        </row>
      </sheetData>
      <sheetData sheetId="9"/>
      <sheetData sheetId="10">
        <row r="4">
          <cell r="C4">
            <v>210.28341343</v>
          </cell>
        </row>
      </sheetData>
      <sheetData sheetId="11"/>
      <sheetData sheetId="12"/>
      <sheetData sheetId="13">
        <row r="6">
          <cell r="C6">
            <v>58.846302053024409</v>
          </cell>
        </row>
      </sheetData>
      <sheetData sheetId="14">
        <row r="6">
          <cell r="C6">
            <v>38.783502434776004</v>
          </cell>
        </row>
      </sheetData>
      <sheetData sheetId="15">
        <row r="4">
          <cell r="C4">
            <v>204.85278911885598</v>
          </cell>
        </row>
      </sheetData>
      <sheetData sheetId="16">
        <row r="4">
          <cell r="C4">
            <v>163.47945831453603</v>
          </cell>
        </row>
      </sheetData>
      <sheetData sheetId="17"/>
      <sheetData sheetId="18">
        <row r="6">
          <cell r="I6">
            <v>-7.6482547290990022</v>
          </cell>
        </row>
      </sheetData>
      <sheetData sheetId="19"/>
      <sheetData sheetId="20">
        <row r="17">
          <cell r="C17">
            <v>241</v>
          </cell>
        </row>
      </sheetData>
      <sheetData sheetId="21"/>
      <sheetData sheetId="22"/>
      <sheetData sheetId="23"/>
      <sheetData sheetId="24"/>
      <sheetData sheetId="25">
        <row r="4">
          <cell r="W4">
            <v>45.000068898800002</v>
          </cell>
        </row>
      </sheetData>
      <sheetData sheetId="26">
        <row r="8">
          <cell r="AJ8">
            <v>-0.66700000000000004</v>
          </cell>
        </row>
      </sheetData>
      <sheetData sheetId="27"/>
      <sheetData sheetId="28">
        <row r="6">
          <cell r="K6">
            <v>85.520399999999995</v>
          </cell>
        </row>
      </sheetData>
      <sheetData sheetId="29"/>
      <sheetData sheetId="30">
        <row r="15">
          <cell r="D15">
            <v>-8.0349387587096768</v>
          </cell>
        </row>
      </sheetData>
      <sheetData sheetId="31">
        <row r="7">
          <cell r="D7">
            <v>2.79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C7">
            <v>0.21268200000000001</v>
          </cell>
        </row>
      </sheetData>
      <sheetData sheetId="45"/>
      <sheetData sheetId="46"/>
      <sheetData sheetId="47">
        <row r="7">
          <cell r="C7">
            <v>0.55204900000000001</v>
          </cell>
        </row>
      </sheetData>
      <sheetData sheetId="48"/>
      <sheetData sheetId="49"/>
      <sheetData sheetId="50">
        <row r="59">
          <cell r="P59">
            <v>17.832999999999998</v>
          </cell>
        </row>
      </sheetData>
      <sheetData sheetId="51"/>
      <sheetData sheetId="52">
        <row r="4">
          <cell r="C4">
            <v>29.162557845400006</v>
          </cell>
        </row>
      </sheetData>
      <sheetData sheetId="53"/>
      <sheetData sheetId="54"/>
      <sheetData sheetId="55"/>
      <sheetData sheetId="56"/>
      <sheetData sheetId="57">
        <row r="4">
          <cell r="C4">
            <v>69.985070841500004</v>
          </cell>
        </row>
      </sheetData>
      <sheetData sheetId="58">
        <row r="7">
          <cell r="I7">
            <v>0.99</v>
          </cell>
        </row>
      </sheetData>
      <sheetData sheetId="59">
        <row r="36">
          <cell r="C36">
            <v>210.75658556559998</v>
          </cell>
        </row>
      </sheetData>
      <sheetData sheetId="60"/>
      <sheetData sheetId="61"/>
      <sheetData sheetId="62">
        <row r="4">
          <cell r="D4">
            <v>17.669</v>
          </cell>
        </row>
      </sheetData>
      <sheetData sheetId="63">
        <row r="11">
          <cell r="D11">
            <v>5.2137999999999997E-2</v>
          </cell>
        </row>
      </sheetData>
      <sheetData sheetId="64">
        <row r="4">
          <cell r="C4">
            <v>30.728000000000002</v>
          </cell>
        </row>
      </sheetData>
      <sheetData sheetId="65">
        <row r="4">
          <cell r="C4">
            <v>21.1741683654</v>
          </cell>
        </row>
      </sheetData>
      <sheetData sheetId="66"/>
      <sheetData sheetId="67">
        <row r="4">
          <cell r="D4">
            <v>2.4742640000000002</v>
          </cell>
        </row>
      </sheetData>
      <sheetData sheetId="68"/>
      <sheetData sheetId="69"/>
      <sheetData sheetId="70">
        <row r="6">
          <cell r="D6">
            <v>1.2839486200000001</v>
          </cell>
        </row>
      </sheetData>
      <sheetData sheetId="71"/>
      <sheetData sheetId="72">
        <row r="17">
          <cell r="F17">
            <v>0.58410400000000007</v>
          </cell>
        </row>
      </sheetData>
      <sheetData sheetId="73">
        <row r="8">
          <cell r="C8">
            <v>0</v>
          </cell>
        </row>
      </sheetData>
      <sheetData sheetId="74">
        <row r="6">
          <cell r="F6">
            <v>1.536191800000003E-3</v>
          </cell>
        </row>
      </sheetData>
      <sheetData sheetId="75">
        <row r="8">
          <cell r="I8">
            <v>0</v>
          </cell>
        </row>
      </sheetData>
      <sheetData sheetId="76">
        <row r="6">
          <cell r="C6">
            <v>0</v>
          </cell>
        </row>
      </sheetData>
      <sheetData sheetId="77">
        <row r="23">
          <cell r="E23">
            <v>1.0276501833</v>
          </cell>
        </row>
      </sheetData>
      <sheetData sheetId="78">
        <row r="23">
          <cell r="C23">
            <v>-0.38656243730000006</v>
          </cell>
        </row>
      </sheetData>
      <sheetData sheetId="79">
        <row r="8">
          <cell r="G8">
            <v>0</v>
          </cell>
        </row>
      </sheetData>
      <sheetData sheetId="80"/>
      <sheetData sheetId="81">
        <row r="151">
          <cell r="I151">
            <v>0.42638799999999999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6">
          <cell r="Z16">
            <v>0.84228660000000011</v>
          </cell>
        </row>
      </sheetData>
      <sheetData sheetId="9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age"/>
      <sheetName val="Template"/>
      <sheetName val="Model"/>
      <sheetName val="Model (DEM)"/>
      <sheetName val="DCF"/>
      <sheetName val="Quarterly"/>
      <sheetName val="Multiples"/>
      <sheetName val="WACC"/>
      <sheetName val="Millennium_Equities(D@PSM3)"/>
      <sheetName val="Grunduppgifter"/>
      <sheetName val="Model_(DE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r diff och övervärden"/>
      <sheetName val="GBG"/>
      <sheetName val="HBG"/>
      <sheetName val="STH"/>
      <sheetName val="FLE"/>
      <sheetName val="KONCERN 2012"/>
      <sheetName val="KONCERN 2013"/>
      <sheetName val="Förv TM"/>
      <sheetName val="Förv BDK"/>
      <sheetName val="KONCERN 2014"/>
      <sheetName val="LANG"/>
      <sheetName val="Förv PSE"/>
      <sheetName val="Förv BBU"/>
      <sheetName val="Förv UW"/>
      <sheetName val="Förv NR"/>
      <sheetName val="NR kassaflöde"/>
      <sheetName val="BNO CF"/>
      <sheetName val="BHFI CF"/>
      <sheetName val="BDK CF"/>
      <sheetName val="PDK CF"/>
      <sheetName val="BFI CF"/>
      <sheetName val="BH SE koncern"/>
      <sheetName val="NR CF"/>
      <sheetName val="Översikt"/>
      <sheetName val="Styrflik"/>
      <sheetName val="Pwc"/>
      <sheetName val="Förv LK"/>
      <sheetName val="Resultaträkning"/>
      <sheetName val="Kassaflödesanalys"/>
      <sheetName val="Balansräkning"/>
      <sheetName val="Eget kapital"/>
      <sheetName val="Förvärvskalkyler"/>
      <sheetName val="Kassaflöde"/>
      <sheetName val="KONCERN"/>
      <sheetName val="NSE"/>
      <sheetName val="TM"/>
      <sheetName val="BGH"/>
      <sheetName val="BFH"/>
      <sheetName val="BFI"/>
      <sheetName val="NR"/>
      <sheetName val="HM"/>
      <sheetName val="Finland Holding 15.09"/>
      <sheetName val="BDK"/>
      <sheetName val="BNO"/>
      <sheetName val="BHFI"/>
      <sheetName val="PSE"/>
      <sheetName val="PDK"/>
      <sheetName val="BBU"/>
      <sheetName val="Skatt"/>
      <sheetName val="LK"/>
      <sheetName val="UW"/>
      <sheetName val="GS"/>
      <sheetName val="FM"/>
      <sheetName val="BS"/>
      <sheetName val="Anläggningar"/>
      <sheetName val="Balanserade utv kostnader"/>
      <sheetName val="Pågående"/>
      <sheetName val="Materiella"/>
      <sheetName val="GW"/>
      <sheetName val="Varumärke"/>
      <sheetName val="spec från bolag"/>
      <sheetName val="Förvbalans BGH"/>
      <sheetName val="Förvbalans Taloon"/>
      <sheetName val="Omr_diff_och_övervärden"/>
      <sheetName val="KONCERN_2012"/>
      <sheetName val="KONCERN_2013"/>
      <sheetName val="Förv_TM"/>
      <sheetName val="Förv_BDK"/>
      <sheetName val="KONCERN_2014"/>
      <sheetName val="Förv_PSE"/>
      <sheetName val="Förv_BBU"/>
      <sheetName val="Förv_UW"/>
      <sheetName val="Förv_NR"/>
      <sheetName val="NR_kassaflöde"/>
      <sheetName val="BNO_CF"/>
      <sheetName val="BHFI_CF"/>
      <sheetName val="BDK_CF"/>
      <sheetName val="PDK_CF"/>
      <sheetName val="BFI_CF"/>
      <sheetName val="BH_SE_koncern"/>
      <sheetName val="NR_CF"/>
      <sheetName val="Förv_LK"/>
      <sheetName val="Eget_kapital"/>
      <sheetName val="Finland_Holding_15_09"/>
      <sheetName val="Balanserade_utv_kostnader"/>
      <sheetName val="spec_från_bolag"/>
      <sheetName val="Förvbalans_BGH"/>
      <sheetName val="Förvbalans_Talo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1.1432005999999999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6">
            <v>12</v>
          </cell>
        </row>
        <row r="10">
          <cell r="D10">
            <v>1.0473250000000001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260">
          <cell r="E260">
            <v>13735808.445200004</v>
          </cell>
        </row>
      </sheetData>
      <sheetData sheetId="32"/>
      <sheetData sheetId="33">
        <row r="20">
          <cell r="C20">
            <v>1895100750.7851143</v>
          </cell>
        </row>
      </sheetData>
      <sheetData sheetId="34"/>
      <sheetData sheetId="35"/>
      <sheetData sheetId="36"/>
      <sheetData sheetId="37"/>
      <sheetData sheetId="38"/>
      <sheetData sheetId="39">
        <row r="203">
          <cell r="C203">
            <v>9.0904999997723124</v>
          </cell>
        </row>
      </sheetData>
      <sheetData sheetId="40"/>
      <sheetData sheetId="41"/>
      <sheetData sheetId="42">
        <row r="229">
          <cell r="D229">
            <v>1.235355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>
            <v>1.1432005999999999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Urval"/>
      <sheetName val="Detail"/>
      <sheetName val="Overview"/>
      <sheetName val="CoA mapping"/>
      <sheetName val="Overview BA-Controller"/>
      <sheetName val="Data"/>
      <sheetName val="TempData"/>
      <sheetName val="ConsolidatedData"/>
      <sheetName val="ConsolidatedDataBA"/>
      <sheetName val="DataCoda"/>
      <sheetName val="Var2002 BU-P1"/>
      <sheetName val="CoA_mapping"/>
      <sheetName val="Overview_BA-Controller"/>
      <sheetName val="Var2002_BU-P1"/>
    </sheetNames>
    <sheetDataSet>
      <sheetData sheetId="0"/>
      <sheetData sheetId="1">
        <row r="32">
          <cell r="AH32">
            <v>181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 refreshError="1">
        <row r="32">
          <cell r="N32">
            <v>0</v>
          </cell>
        </row>
        <row r="33">
          <cell r="A33" t="str">
            <v>Reserven</v>
          </cell>
          <cell r="H33" t="str">
            <v>Reserves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7">
          <cell r="A37" t="str">
            <v>Summe Eigenkapital</v>
          </cell>
          <cell r="H37" t="str">
            <v>Total Shareholder Funds</v>
          </cell>
          <cell r="N37">
            <v>0</v>
          </cell>
          <cell r="O37">
            <v>0</v>
          </cell>
          <cell r="P37">
            <v>0</v>
          </cell>
          <cell r="Q37">
            <v>-2.8650000000000002</v>
          </cell>
          <cell r="R37">
            <v>-9.9092487500000015</v>
          </cell>
          <cell r="S37">
            <v>-18.7020493865625</v>
          </cell>
          <cell r="T37">
            <v>212305.13868825589</v>
          </cell>
          <cell r="U37">
            <v>397943.48413922003</v>
          </cell>
          <cell r="V37">
            <v>587433.64473227691</v>
          </cell>
          <cell r="W37">
            <v>913975.2169847698</v>
          </cell>
          <cell r="X37">
            <v>1064865.4140690255</v>
          </cell>
          <cell r="Y37">
            <v>1268525.7883608071</v>
          </cell>
          <cell r="Z37">
            <v>1493469.8592413233</v>
          </cell>
          <cell r="AA37">
            <v>1634482.1358463976</v>
          </cell>
          <cell r="AB37">
            <v>1738406.4588675073</v>
          </cell>
          <cell r="AC37">
            <v>1752853.6861218358</v>
          </cell>
        </row>
        <row r="39">
          <cell r="A39" t="str">
            <v>Gesellschafterdarlehen</v>
          </cell>
          <cell r="H39" t="str">
            <v>Shareholder loans</v>
          </cell>
          <cell r="T39">
            <v>0</v>
          </cell>
          <cell r="U39">
            <v>0</v>
          </cell>
          <cell r="V39">
            <v>0</v>
          </cell>
          <cell r="W39">
            <v>-40000</v>
          </cell>
          <cell r="X39">
            <v>-80000</v>
          </cell>
          <cell r="Y39">
            <v>-120000</v>
          </cell>
          <cell r="Z39">
            <v>-160000</v>
          </cell>
          <cell r="AA39">
            <v>-200000</v>
          </cell>
          <cell r="AB39">
            <v>-240000</v>
          </cell>
          <cell r="AC39">
            <v>-280000</v>
          </cell>
        </row>
        <row r="52">
          <cell r="A52" t="str">
            <v>Summe Passiva</v>
          </cell>
          <cell r="H52" t="str">
            <v>A + B + C + D Total liabilities and shareholder's funds</v>
          </cell>
          <cell r="N52">
            <v>0</v>
          </cell>
          <cell r="O52">
            <v>0</v>
          </cell>
          <cell r="P52">
            <v>30</v>
          </cell>
          <cell r="Q52">
            <v>27.134999999999998</v>
          </cell>
          <cell r="R52">
            <v>21.090751249999997</v>
          </cell>
          <cell r="S52">
            <v>12.2979506134375</v>
          </cell>
          <cell r="T52">
            <v>440699.78808375681</v>
          </cell>
          <cell r="U52">
            <v>688388.46299558855</v>
          </cell>
          <cell r="V52">
            <v>938520.19198913116</v>
          </cell>
          <cell r="W52">
            <v>1275303.3073823361</v>
          </cell>
          <cell r="X52">
            <v>1426869.0209427522</v>
          </cell>
          <cell r="Y52">
            <v>1634267.0956352521</v>
          </cell>
          <cell r="Z52">
            <v>1854650.337528815</v>
          </cell>
          <cell r="AA52">
            <v>1976258.3762847558</v>
          </cell>
          <cell r="AB52">
            <v>2059727.0575059631</v>
          </cell>
          <cell r="AC52">
            <v>2056234.3187149512</v>
          </cell>
        </row>
        <row r="102">
          <cell r="A102" t="str">
            <v xml:space="preserve">Jahresüberschuß/Jahresfehlbetrag </v>
          </cell>
          <cell r="H102" t="str">
            <v xml:space="preserve">Profit/Loss after tax </v>
          </cell>
          <cell r="O102">
            <v>0</v>
          </cell>
          <cell r="P102">
            <v>0</v>
          </cell>
          <cell r="Q102">
            <v>-2.8650000000000002</v>
          </cell>
          <cell r="R102">
            <v>-7.0442487500000013</v>
          </cell>
          <cell r="S102">
            <v>-8.7928006365625002</v>
          </cell>
          <cell r="T102">
            <v>212323.84073764246</v>
          </cell>
          <cell r="U102">
            <v>397943.48413922003</v>
          </cell>
          <cell r="V102">
            <v>587430.19875590771</v>
          </cell>
          <cell r="W102">
            <v>816555.12707173184</v>
          </cell>
          <cell r="X102">
            <v>902108.42051452212</v>
          </cell>
          <cell r="Y102">
            <v>993708.81855636707</v>
          </cell>
          <cell r="Z102">
            <v>1070168.8045128249</v>
          </cell>
          <cell r="AA102">
            <v>1120500.8614989175</v>
          </cell>
          <cell r="AB102">
            <v>1182957.4826505426</v>
          </cell>
          <cell r="AC102">
            <v>1253726.8388032957</v>
          </cell>
          <cell r="AD102">
            <v>459002.62677678041</v>
          </cell>
        </row>
        <row r="104">
          <cell r="A104" t="str">
            <v>Gewinnvortrag/Verlustvortrag aus dem Vorjahr</v>
          </cell>
          <cell r="H104" t="str">
            <v>Profit/loss brought forward</v>
          </cell>
          <cell r="O104">
            <v>0</v>
          </cell>
          <cell r="P104">
            <v>0</v>
          </cell>
          <cell r="Q104">
            <v>0</v>
          </cell>
          <cell r="R104">
            <v>-2.8650000000000002</v>
          </cell>
          <cell r="S104">
            <v>-9.9092487500000015</v>
          </cell>
          <cell r="T104">
            <v>-18.7020493865625</v>
          </cell>
          <cell r="U104">
            <v>0</v>
          </cell>
          <cell r="V104">
            <v>3.445976369199343</v>
          </cell>
          <cell r="W104">
            <v>97420.089913037955</v>
          </cell>
          <cell r="X104">
            <v>162756.99355450342</v>
          </cell>
          <cell r="Y104">
            <v>274816.96980444016</v>
          </cell>
          <cell r="Z104">
            <v>423301.05472849845</v>
          </cell>
          <cell r="AA104">
            <v>513981.27434748015</v>
          </cell>
          <cell r="AB104">
            <v>555448.97621696466</v>
          </cell>
          <cell r="AC104">
            <v>499126.84731854009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"/>
      <sheetName val="Summary"/>
      <sheetName val="RR Prognos"/>
      <sheetName val="BR Prognos"/>
      <sheetName val="CF"/>
      <sheetName val="Justeringsposter"/>
      <sheetName val="Grafisk analys"/>
      <sheetName val="BR Historik"/>
      <sheetName val="Display"/>
      <sheetName val="Sheet1"/>
      <sheetName val="Prognoser"/>
      <sheetName val="RR_Prognos"/>
      <sheetName val="BR_Prognos"/>
      <sheetName val="Grafisk_analys"/>
      <sheetName val="BR_Historik"/>
    </sheetNames>
    <sheetDataSet>
      <sheetData sheetId="0" refreshError="1"/>
      <sheetData sheetId="1" refreshError="1">
        <row r="11">
          <cell r="D11" t="str">
            <v>Företag</v>
          </cell>
        </row>
        <row r="13">
          <cell r="D13" t="str">
            <v>tkr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Kassaflöde"/>
      <sheetName val="KF-analys IDM"/>
      <sheetName val="BR &amp; RR (inmatning)"/>
      <sheetName val="Spec Cash Flow IDM"/>
      <sheetName val="Fusioner &amp; förvärv"/>
      <sheetName val="MAKROÅR"/>
      <sheetName val="#REFERENS"/>
      <sheetName val="Instruktion"/>
      <sheetName val="KFA"/>
      <sheetName val="Specifikation KFA"/>
      <sheetName val="KF-analys_IDM"/>
      <sheetName val="BR_&amp;_RR_(inmatning)"/>
      <sheetName val="Spec_Cash_Flow_IDM"/>
      <sheetName val="Fusioner_&amp;_förvärv"/>
      <sheetName val="Specifikation_KFA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B37" t="str">
            <v>rensa</v>
          </cell>
        </row>
        <row r="75">
          <cell r="B75" t="str">
            <v>dölj</v>
          </cell>
        </row>
        <row r="84">
          <cell r="B84" t="str">
            <v>visa</v>
          </cell>
        </row>
        <row r="93">
          <cell r="B93" t="str">
            <v>visa_allt</v>
          </cell>
        </row>
        <row r="105">
          <cell r="B105" t="str">
            <v>återgå</v>
          </cell>
        </row>
        <row r="108">
          <cell r="B108" t="str">
            <v>GåTillÅR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"/>
      <sheetName val="Ack"/>
      <sheetName val="Detail BU"/>
      <sheetName val="BU mån"/>
      <sheetName val="P&amp;L total"/>
      <sheetName val="Detail P&amp;L"/>
      <sheetName val="Omsättning estimat"/>
      <sheetName val="Cdon Group DCF (SEK)"/>
      <sheetName val="P&amp;L M"/>
      <sheetName val="P&amp;L Q"/>
      <sheetName val="P&amp;L FY"/>
      <sheetName val="HC"/>
      <sheetName val="Totalt FY per kst"/>
      <sheetName val="Personal Group BU 2012"/>
      <sheetName val="1999"/>
      <sheetName val="1000"/>
      <sheetName val="1001"/>
      <sheetName val="1002"/>
      <sheetName val="1003"/>
      <sheetName val="1004"/>
      <sheetName val="1005"/>
      <sheetName val="1009"/>
      <sheetName val="1020"/>
      <sheetName val="1080"/>
      <sheetName val="1090"/>
      <sheetName val="1100"/>
      <sheetName val="1111"/>
      <sheetName val="1112"/>
      <sheetName val="1113"/>
      <sheetName val="1114"/>
      <sheetName val="1140"/>
      <sheetName val="1141"/>
      <sheetName val="1142"/>
      <sheetName val="1143"/>
      <sheetName val="1144"/>
      <sheetName val="1145"/>
      <sheetName val="1200"/>
      <sheetName val="1201"/>
      <sheetName val="1300"/>
      <sheetName val="1310"/>
      <sheetName val="1400"/>
      <sheetName val="1500"/>
      <sheetName val="1510"/>
      <sheetName val="1600"/>
      <sheetName val="1700"/>
      <sheetName val="1800"/>
      <sheetName val="3100"/>
      <sheetName val="3000"/>
      <sheetName val="4000"/>
      <sheetName val="Balance Sheet Cognos"/>
      <sheetName val="9000"/>
      <sheetName val="Totalt BU"/>
      <sheetName val="Utförd kostn BU"/>
      <sheetName val="Styrflik"/>
      <sheetName val="Cognossaldon"/>
      <sheetName val="BS Detail"/>
      <sheetName val="Resultat per kostnadsställe"/>
      <sheetName val="Avd"/>
      <sheetName val="1"/>
      <sheetName val="2"/>
      <sheetName val="3"/>
      <sheetName val="4"/>
      <sheetName val="5"/>
      <sheetName val="6"/>
      <sheetName val="7"/>
      <sheetName val="8"/>
      <sheetName val="9"/>
      <sheetName val="Balance sheet"/>
      <sheetName val="CF Analysis"/>
      <sheetName val="Cash payment"/>
      <sheetName val="Cashflow"/>
      <sheetName val="IC Balances"/>
      <sheetName val="IC Interest"/>
      <sheetName val="Accrued IC Interest"/>
      <sheetName val="IC Sales"/>
      <sheetName val="Acc&amp;Preyt"/>
      <sheetName val="Other Provisions"/>
      <sheetName val="AR"/>
      <sheetName val="AR aging"/>
      <sheetName val="Exchange diff"/>
      <sheetName val="Tax recon"/>
      <sheetName val="Curr trans"/>
      <sheetName val="No of employees"/>
      <sheetName val="Aver no of employees"/>
      <sheetName val="Variable salaries&amp;wages"/>
      <sheetName val="Depr"/>
      <sheetName val="Detail_BU"/>
      <sheetName val="BU_mån"/>
      <sheetName val="P&amp;L_total"/>
      <sheetName val="Detail_P&amp;L"/>
      <sheetName val="Omsättning_estimat"/>
      <sheetName val="Cdon_Group_DCF_(SEK)"/>
      <sheetName val="P&amp;L_M"/>
      <sheetName val="P&amp;L_Q"/>
      <sheetName val="P&amp;L_FY"/>
      <sheetName val="Totalt_FY_per_kst"/>
      <sheetName val="Personal_Group_BU_2012"/>
      <sheetName val="Balance_Sheet_Cognos"/>
      <sheetName val="Totalt_BU"/>
      <sheetName val="Utförd_kostn_BU"/>
      <sheetName val="BS_Detail"/>
      <sheetName val="Resultat_per_kostnadsställe"/>
      <sheetName val="Balance_sheet"/>
      <sheetName val="CF_Analysis"/>
      <sheetName val="Cash_payment"/>
      <sheetName val="IC_Balances"/>
      <sheetName val="IC_Interest"/>
      <sheetName val="Accrued_IC_Interest"/>
      <sheetName val="IC_Sales"/>
      <sheetName val="Other_Provisions"/>
      <sheetName val="AR_aging"/>
      <sheetName val="Exchange_diff"/>
      <sheetName val="Tax_recon"/>
      <sheetName val="Curr_trans"/>
      <sheetName val="No_of_employees"/>
      <sheetName val="Aver_no_of_employees"/>
      <sheetName val="Variable_salaries&amp;w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6">
          <cell r="L6" t="str">
            <v>Management OH  ingen anställd här</v>
          </cell>
        </row>
        <row r="7">
          <cell r="L7" t="str">
            <v>Koncernchef  Mikael Olander</v>
          </cell>
        </row>
        <row r="8">
          <cell r="L8" t="str">
            <v>VD NLY/Heppo  Peter Rosvall</v>
          </cell>
        </row>
        <row r="9">
          <cell r="L9" t="str">
            <v>VD R21/Head of Operations  Ola Jarvi</v>
          </cell>
        </row>
        <row r="10">
          <cell r="L10" t="str">
            <v>Projektledare  Erik Frick</v>
          </cell>
        </row>
        <row r="11">
          <cell r="L11" t="str">
            <v>VD Lekmer  Fredrik Palm</v>
          </cell>
        </row>
        <row r="12">
          <cell r="L12" t="str">
            <v>VD assistent  Shani Persson</v>
          </cell>
        </row>
        <row r="13">
          <cell r="L13" t="str">
            <v>Finanschef  Martin Edblad</v>
          </cell>
        </row>
        <row r="14">
          <cell r="L14" t="str">
            <v>Trainees  Trainees</v>
          </cell>
        </row>
        <row r="15">
          <cell r="L15" t="str">
            <v>Trainee XX  XXX</v>
          </cell>
        </row>
        <row r="16">
          <cell r="L16" t="str">
            <v>Styrelse  Cdon Group</v>
          </cell>
        </row>
        <row r="17">
          <cell r="L17" t="str">
            <v>Redov ansvarig GG  Marica Eklund</v>
          </cell>
        </row>
        <row r="18">
          <cell r="L18" t="str">
            <v>Redov ansvarig NLY  2 bokslutare</v>
          </cell>
        </row>
        <row r="19">
          <cell r="L19" t="str">
            <v>Redov ansvarig Cdon  Tina Doeser</v>
          </cell>
        </row>
        <row r="20">
          <cell r="L20" t="str">
            <v>Redovisningschef Fashion  XXX</v>
          </cell>
        </row>
        <row r="21">
          <cell r="L21" t="str">
            <v>Accounting  Shared service center</v>
          </cell>
        </row>
        <row r="22">
          <cell r="L22" t="str">
            <v>Koncernredovisningschef  Nyanställd</v>
          </cell>
        </row>
        <row r="23">
          <cell r="L23" t="str">
            <v>Finance Manager GG  Flyttad till GG</v>
          </cell>
        </row>
        <row r="24">
          <cell r="L24" t="str">
            <v>Finance Manager NLY  Alexandra Pettersson</v>
          </cell>
        </row>
        <row r="25">
          <cell r="L25" t="str">
            <v>Fin Controller Cdon  Flyttad till CDON AB</v>
          </cell>
        </row>
        <row r="26">
          <cell r="L26" t="str">
            <v>Fin Controller   Lucy Florek</v>
          </cell>
        </row>
        <row r="27">
          <cell r="L27" t="str">
            <v>Fin Controller Heppo/Lekmer/R21  Utgår</v>
          </cell>
        </row>
        <row r="28">
          <cell r="L28" t="str">
            <v>Group Business Controller  Emma Bergstrand</v>
          </cell>
        </row>
        <row r="29">
          <cell r="L29" t="str">
            <v>Bus Controller GG/NLY  Joakim Kvesic-Möller</v>
          </cell>
        </row>
        <row r="30">
          <cell r="L30" t="str">
            <v>Reception/växel  Kristina Pluskota/Rebecca</v>
          </cell>
        </row>
        <row r="31">
          <cell r="L31" t="str">
            <v>Reception/växel Malmökontoret  Kristina Pluskota</v>
          </cell>
        </row>
        <row r="32">
          <cell r="L32" t="str">
            <v>Head of Office/HR  Elisabeth Andersson</v>
          </cell>
        </row>
        <row r="33">
          <cell r="L33" t="str">
            <v>HR  Petra Nilsson</v>
          </cell>
        </row>
        <row r="34">
          <cell r="L34" t="str">
            <v>HR  Malmö kontoret</v>
          </cell>
        </row>
        <row r="35">
          <cell r="L35" t="str">
            <v>Presschef  Fredrik Bengtsson</v>
          </cell>
        </row>
        <row r="36">
          <cell r="L36" t="str">
            <v>Group Financial Controller  Magnus Jönsson</v>
          </cell>
        </row>
        <row r="37">
          <cell r="L37" t="str">
            <v>Business Development  Anatoliy Sakhatskiy</v>
          </cell>
        </row>
        <row r="38">
          <cell r="L38" t="str">
            <v>IT Management  Christofer Gordon, Lars Hall</v>
          </cell>
        </row>
        <row r="39">
          <cell r="L39" t="str">
            <v>IT Web  Koncerngemensam IT</v>
          </cell>
        </row>
        <row r="40">
          <cell r="L40" t="str">
            <v>Marknad  Tobias Lindblom + Anna Zimmer</v>
          </cell>
        </row>
        <row r="41">
          <cell r="L41" t="str">
            <v>Kapitalförvaltning  ingen anställd här</v>
          </cell>
        </row>
        <row r="42">
          <cell r="L42" t="str">
            <v xml:space="preserve">Totalt Cdon Group AB 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Försättsblad"/>
      <sheetName val="Förvaltningsberättelse"/>
      <sheetName val="RR-kostn"/>
      <sheetName val="BR"/>
      <sheetName val="KF-analys DM"/>
      <sheetName val="KF-analys iDM"/>
      <sheetName val="Tilläggsupplysningar"/>
      <sheetName val="Kommentarer"/>
      <sheetName val="MAKROÅR"/>
      <sheetName val="KF-analys_DM"/>
      <sheetName val="KF-analys_iDM"/>
    </sheetNames>
    <sheetDataSet>
      <sheetData sheetId="0"/>
      <sheetData sheetId="1"/>
      <sheetData sheetId="2">
        <row r="3">
          <cell r="D3" t="str">
            <v>Sonat AB</v>
          </cell>
        </row>
        <row r="5">
          <cell r="D5" t="str">
            <v>556582-9354</v>
          </cell>
        </row>
        <row r="6">
          <cell r="D6">
            <v>38353</v>
          </cell>
          <cell r="E6" t="str">
            <v>2005</v>
          </cell>
        </row>
        <row r="7">
          <cell r="D7">
            <v>37987</v>
          </cell>
          <cell r="E7" t="str">
            <v>2004</v>
          </cell>
        </row>
        <row r="8">
          <cell r="D8">
            <v>38717</v>
          </cell>
        </row>
        <row r="9">
          <cell r="D9">
            <v>38352</v>
          </cell>
        </row>
        <row r="10">
          <cell r="I10" t="str">
            <v>nej</v>
          </cell>
        </row>
        <row r="74">
          <cell r="F74">
            <v>2375674</v>
          </cell>
        </row>
        <row r="79">
          <cell r="F79">
            <v>0</v>
          </cell>
        </row>
      </sheetData>
      <sheetData sheetId="3"/>
      <sheetData sheetId="4"/>
      <sheetData sheetId="5"/>
      <sheetData sheetId="6"/>
      <sheetData sheetId="7">
        <row r="272">
          <cell r="E272">
            <v>188940</v>
          </cell>
          <cell r="G272">
            <v>10685376</v>
          </cell>
          <cell r="I272">
            <v>-8415844</v>
          </cell>
          <cell r="K272">
            <v>3381155</v>
          </cell>
        </row>
        <row r="277">
          <cell r="E277">
            <v>188940</v>
          </cell>
          <cell r="G277">
            <v>0</v>
          </cell>
          <cell r="I277">
            <v>-5034689</v>
          </cell>
          <cell r="K277">
            <v>2375674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ällningar"/>
      <sheetName val="RR Historik"/>
      <sheetName val="BR Historik"/>
      <sheetName val="RR Prognos"/>
      <sheetName val="BR Prognos"/>
      <sheetName val="Nyckeltal"/>
      <sheetName val="Rimlighet"/>
      <sheetName val="CF"/>
      <sheetName val="Grafer"/>
      <sheetName val="RR Prognos-old"/>
      <sheetName val="Blad1"/>
      <sheetName val="Marknadsmultiplar"/>
      <sheetName val="Konkurrenter"/>
      <sheetName val="Rapport"/>
      <sheetName val="TO DO"/>
      <sheetName val="Rapport (Bilagor)"/>
      <sheetName val="FUNDERINGAR"/>
      <sheetName val="VC"/>
      <sheetName val="Omsättningsfördelning"/>
      <sheetName val="Kostnader av engångsskaraktär"/>
      <sheetName val="Organisation"/>
      <sheetName val="Anställda"/>
      <sheetName val="Löner"/>
      <sheetName val="Fördelning anbud och tillägg"/>
      <sheetName val="Historisk Omsättning"/>
      <sheetName val="Leverantörer"/>
      <sheetName val="Marknad"/>
      <sheetName val="Affärsområden"/>
      <sheetName val="RR_Historik"/>
      <sheetName val="BR_Historik"/>
      <sheetName val="RR_Prognos"/>
      <sheetName val="BR_Prognos"/>
      <sheetName val="RR_Prognos-old"/>
      <sheetName val="TO_DO"/>
      <sheetName val="Rapport_(Bilagor)"/>
      <sheetName val="Kostnader_av_engångsskaraktär"/>
      <sheetName val="Fördelning_anbud_och_tillägg"/>
      <sheetName val="Historisk_Omsättning"/>
    </sheetNames>
    <sheetDataSet>
      <sheetData sheetId="0">
        <row r="3">
          <cell r="B3">
            <v>6</v>
          </cell>
        </row>
        <row r="4">
          <cell r="B4">
            <v>41425</v>
          </cell>
        </row>
        <row r="6">
          <cell r="B6">
            <v>0.22</v>
          </cell>
        </row>
        <row r="7">
          <cell r="B7">
            <v>0.02</v>
          </cell>
        </row>
        <row r="8">
          <cell r="B8">
            <v>1.7999999999999999E-2</v>
          </cell>
        </row>
        <row r="9">
          <cell r="B9">
            <v>5.8000000000000003E-2</v>
          </cell>
        </row>
        <row r="10">
          <cell r="B10">
            <v>0.06</v>
          </cell>
        </row>
        <row r="11">
          <cell r="B11" t="str">
            <v>KSEK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9">
          <cell r="K49">
            <v>0.18039999999999998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J1" t="str">
            <v xml:space="preserve">2006/07 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GT Rebrand">
      <a:dk1>
        <a:sysClr val="windowText" lastClr="000000"/>
      </a:dk1>
      <a:lt1>
        <a:sysClr val="window" lastClr="FFFFFF"/>
      </a:lt1>
      <a:dk2>
        <a:srgbClr val="747678"/>
      </a:dk2>
      <a:lt2>
        <a:srgbClr val="E7E0D8"/>
      </a:lt2>
      <a:accent1>
        <a:srgbClr val="4F2D7F"/>
      </a:accent1>
      <a:accent2>
        <a:srgbClr val="C8BEAF"/>
      </a:accent2>
      <a:accent3>
        <a:srgbClr val="00A7B5"/>
      </a:accent3>
      <a:accent4>
        <a:srgbClr val="9BD732"/>
      </a:accent4>
      <a:accent5>
        <a:srgbClr val="FF7D1E"/>
      </a:accent5>
      <a:accent6>
        <a:srgbClr val="E92841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3872-1972-469C-97A3-24EFC52C2517}">
  <sheetPr>
    <tabColor rgb="FF4F2D7F"/>
    <pageSetUpPr fitToPage="1"/>
  </sheetPr>
  <dimension ref="A1:AD50"/>
  <sheetViews>
    <sheetView workbookViewId="0"/>
  </sheetViews>
  <sheetFormatPr defaultColWidth="8.5703125" defaultRowHeight="12.75" x14ac:dyDescent="0.2"/>
  <cols>
    <col min="1" max="1" width="4.5703125" style="1" customWidth="1"/>
    <col min="2" max="2" width="40.5703125" style="40" customWidth="1"/>
    <col min="3" max="3" width="4.5703125" style="1" customWidth="1"/>
    <col min="4" max="4" width="10.42578125" style="1" customWidth="1"/>
    <col min="5" max="5" width="4.5703125" style="1" customWidth="1"/>
    <col min="6" max="6" width="40.5703125" style="1" customWidth="1"/>
    <col min="7" max="7" width="4.5703125" style="1" customWidth="1"/>
    <col min="8" max="11" width="9.42578125" style="1" customWidth="1"/>
    <col min="12" max="16384" width="8.5703125" style="1"/>
  </cols>
  <sheetData>
    <row r="1" spans="1:30" s="3" customFormat="1" ht="15.95" customHeight="1" x14ac:dyDescent="0.2">
      <c r="B1" s="7"/>
      <c r="AD1" s="8"/>
    </row>
    <row r="2" spans="1:30" ht="40.15" customHeight="1" x14ac:dyDescent="0.4">
      <c r="A2" s="9" t="s">
        <v>10</v>
      </c>
      <c r="B2" s="10"/>
      <c r="C2" s="3"/>
      <c r="D2" s="3"/>
      <c r="E2" s="3"/>
      <c r="F2" s="3"/>
      <c r="G2" s="3"/>
      <c r="I2" s="11"/>
      <c r="J2" s="3"/>
      <c r="K2" s="3"/>
      <c r="L2" s="3"/>
      <c r="M2" s="3"/>
      <c r="N2" s="3"/>
      <c r="AD2" s="6"/>
    </row>
    <row r="3" spans="1:30" ht="15.95" customHeight="1" x14ac:dyDescent="0.2">
      <c r="B3" s="10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AD3" s="6"/>
    </row>
    <row r="4" spans="1:30" ht="15.95" customHeight="1" x14ac:dyDescent="0.2">
      <c r="B4" s="10"/>
      <c r="C4" s="3"/>
      <c r="D4" s="3"/>
      <c r="E4" s="3"/>
      <c r="F4" s="2"/>
      <c r="G4" s="2"/>
      <c r="I4" s="3"/>
      <c r="J4" s="3"/>
      <c r="K4" s="3"/>
      <c r="L4" s="3"/>
      <c r="M4" s="3"/>
      <c r="N4" s="3"/>
      <c r="AD4" s="6"/>
    </row>
    <row r="5" spans="1:30" ht="22.5" customHeight="1" x14ac:dyDescent="0.2">
      <c r="D5" s="12"/>
      <c r="E5" s="12"/>
      <c r="F5" s="3"/>
      <c r="G5" s="3"/>
      <c r="AD5" s="6"/>
    </row>
    <row r="6" spans="1:30" ht="22.5" customHeight="1" x14ac:dyDescent="0.2">
      <c r="A6" s="13"/>
      <c r="B6" s="14"/>
      <c r="C6" s="15"/>
      <c r="D6" s="16"/>
      <c r="E6" s="17"/>
      <c r="F6" s="18"/>
      <c r="G6" s="19"/>
      <c r="H6" s="20"/>
      <c r="AD6" s="6"/>
    </row>
    <row r="7" spans="1:30" ht="22.5" customHeight="1" x14ac:dyDescent="0.2">
      <c r="A7" s="13"/>
      <c r="B7" s="14"/>
      <c r="C7" s="15"/>
      <c r="D7" s="21"/>
      <c r="E7" s="4"/>
      <c r="F7" s="18"/>
      <c r="G7" s="19"/>
      <c r="H7" s="20"/>
      <c r="AD7" s="6"/>
    </row>
    <row r="8" spans="1:30" ht="22.5" customHeight="1" x14ac:dyDescent="0.2">
      <c r="A8" s="22"/>
      <c r="B8" s="14"/>
      <c r="C8" s="15"/>
      <c r="D8" s="21"/>
      <c r="E8" s="4"/>
      <c r="F8" s="18"/>
      <c r="G8" s="19"/>
      <c r="H8" s="20"/>
      <c r="AD8" s="6"/>
    </row>
    <row r="9" spans="1:30" ht="22.5" customHeight="1" x14ac:dyDescent="0.2">
      <c r="A9" s="13"/>
      <c r="B9" s="14"/>
      <c r="C9" s="15"/>
      <c r="D9" s="21"/>
      <c r="E9" s="4"/>
      <c r="F9" s="18"/>
      <c r="G9" s="19"/>
      <c r="H9" s="20"/>
      <c r="AD9" s="6"/>
    </row>
    <row r="10" spans="1:30" ht="22.5" customHeight="1" x14ac:dyDescent="0.2">
      <c r="A10" s="13"/>
      <c r="B10" s="14"/>
      <c r="C10" s="23"/>
      <c r="D10" s="21"/>
      <c r="E10" s="4"/>
      <c r="F10" s="18"/>
      <c r="G10" s="19"/>
      <c r="H10" s="20"/>
      <c r="AD10" s="6"/>
    </row>
    <row r="11" spans="1:30" ht="22.5" customHeight="1" x14ac:dyDescent="0.2">
      <c r="A11" s="13"/>
      <c r="B11" s="14"/>
      <c r="C11" s="23"/>
      <c r="D11" s="21"/>
      <c r="E11" s="4"/>
      <c r="F11" s="18"/>
      <c r="G11" s="19"/>
      <c r="H11" s="20"/>
      <c r="AD11" s="6"/>
    </row>
    <row r="12" spans="1:30" ht="22.5" customHeight="1" x14ac:dyDescent="0.2">
      <c r="A12" s="13"/>
      <c r="B12" s="14"/>
      <c r="C12" s="23"/>
      <c r="D12" s="21"/>
      <c r="E12" s="4"/>
      <c r="F12" s="18"/>
      <c r="G12" s="19"/>
      <c r="H12" s="20"/>
      <c r="AD12" s="6"/>
    </row>
    <row r="13" spans="1:30" ht="22.5" customHeight="1" x14ac:dyDescent="0.2">
      <c r="A13" s="13"/>
      <c r="B13" s="14"/>
      <c r="C13" s="23"/>
      <c r="D13" s="24"/>
      <c r="E13" s="5"/>
      <c r="F13" s="18"/>
      <c r="G13" s="19"/>
      <c r="H13" s="20"/>
      <c r="AD13" s="6"/>
    </row>
    <row r="14" spans="1:30" ht="22.5" customHeight="1" x14ac:dyDescent="0.2">
      <c r="A14" s="22"/>
      <c r="B14" s="14"/>
      <c r="C14" s="23"/>
      <c r="D14" s="25"/>
      <c r="E14" s="26"/>
      <c r="F14" s="18"/>
      <c r="G14" s="19"/>
      <c r="H14" s="20"/>
      <c r="AD14" s="6"/>
    </row>
    <row r="15" spans="1:30" ht="22.5" customHeight="1" x14ac:dyDescent="0.2">
      <c r="A15" s="13"/>
      <c r="B15" s="14"/>
      <c r="C15" s="23"/>
      <c r="D15" s="25"/>
      <c r="E15" s="26"/>
      <c r="F15" s="18"/>
      <c r="G15" s="19"/>
      <c r="H15" s="20"/>
      <c r="AD15" s="6"/>
    </row>
    <row r="16" spans="1:30" ht="22.5" customHeight="1" x14ac:dyDescent="0.2">
      <c r="A16" s="13"/>
      <c r="B16" s="14"/>
      <c r="C16" s="23"/>
      <c r="D16" s="21"/>
      <c r="E16" s="4"/>
      <c r="F16" s="18"/>
      <c r="G16" s="19"/>
      <c r="H16" s="20"/>
      <c r="AD16" s="6"/>
    </row>
    <row r="17" spans="1:30" ht="22.5" customHeight="1" x14ac:dyDescent="0.2">
      <c r="A17" s="13"/>
      <c r="B17" s="14"/>
      <c r="C17" s="23"/>
      <c r="D17" s="21"/>
      <c r="E17" s="4"/>
      <c r="F17" s="18"/>
      <c r="G17" s="19"/>
      <c r="H17" s="20"/>
      <c r="AD17" s="6"/>
    </row>
    <row r="18" spans="1:30" ht="22.5" customHeight="1" x14ac:dyDescent="0.2">
      <c r="A18" s="13"/>
      <c r="B18" s="14"/>
      <c r="C18" s="23"/>
      <c r="D18" s="27"/>
      <c r="E18" s="28"/>
      <c r="F18" s="18"/>
      <c r="G18" s="19"/>
      <c r="H18" s="20"/>
      <c r="AD18" s="6"/>
    </row>
    <row r="19" spans="1:30" ht="22.5" customHeight="1" x14ac:dyDescent="0.2">
      <c r="A19" s="13"/>
      <c r="B19" s="14"/>
      <c r="C19" s="23"/>
      <c r="D19" s="21"/>
      <c r="E19" s="4"/>
      <c r="F19" s="18"/>
      <c r="G19" s="19"/>
      <c r="H19" s="20"/>
      <c r="AD19" s="6"/>
    </row>
    <row r="20" spans="1:30" ht="22.5" customHeight="1" x14ac:dyDescent="0.2">
      <c r="A20" s="22"/>
      <c r="B20" s="14"/>
      <c r="C20" s="23"/>
      <c r="D20" s="27"/>
      <c r="E20" s="28"/>
      <c r="F20" s="18"/>
      <c r="G20" s="19"/>
      <c r="H20" s="20"/>
      <c r="AD20" s="6"/>
    </row>
    <row r="21" spans="1:30" ht="22.5" customHeight="1" x14ac:dyDescent="0.2">
      <c r="A21" s="13"/>
      <c r="B21" s="14"/>
      <c r="C21" s="23"/>
      <c r="D21" s="21"/>
      <c r="E21" s="4"/>
      <c r="F21" s="18"/>
      <c r="G21" s="19"/>
      <c r="H21" s="20"/>
      <c r="AD21" s="6"/>
    </row>
    <row r="22" spans="1:30" ht="22.5" customHeight="1" x14ac:dyDescent="0.2">
      <c r="A22" s="13"/>
      <c r="B22" s="14"/>
      <c r="C22" s="23"/>
      <c r="D22" s="29"/>
      <c r="E22" s="30"/>
      <c r="F22" s="18"/>
      <c r="G22" s="19"/>
      <c r="H22" s="20"/>
      <c r="AD22" s="6"/>
    </row>
    <row r="23" spans="1:30" ht="22.5" customHeight="1" x14ac:dyDescent="0.2">
      <c r="A23" s="13"/>
      <c r="B23" s="14"/>
      <c r="C23" s="23"/>
      <c r="D23" s="27"/>
      <c r="E23" s="28"/>
      <c r="F23" s="18"/>
      <c r="G23" s="19"/>
      <c r="H23" s="20"/>
      <c r="AD23" s="6"/>
    </row>
    <row r="24" spans="1:30" ht="22.5" customHeight="1" x14ac:dyDescent="0.2">
      <c r="A24" s="13"/>
      <c r="B24" s="14"/>
      <c r="C24" s="23"/>
      <c r="D24" s="27"/>
      <c r="E24" s="28"/>
      <c r="F24" s="18"/>
      <c r="G24" s="19"/>
      <c r="H24" s="20"/>
      <c r="AD24" s="6"/>
    </row>
    <row r="25" spans="1:30" ht="22.5" customHeight="1" x14ac:dyDescent="0.2">
      <c r="A25" s="13"/>
      <c r="B25" s="14"/>
      <c r="C25" s="23"/>
      <c r="D25" s="27"/>
      <c r="E25" s="28"/>
      <c r="F25" s="18"/>
      <c r="G25" s="19"/>
      <c r="H25" s="20"/>
      <c r="AD25" s="6"/>
    </row>
    <row r="26" spans="1:30" ht="22.5" customHeight="1" x14ac:dyDescent="0.2">
      <c r="A26" s="31"/>
      <c r="B26" s="32"/>
      <c r="C26" s="33"/>
      <c r="D26" s="27"/>
      <c r="E26" s="27"/>
      <c r="F26" s="20"/>
      <c r="G26" s="20"/>
      <c r="H26" s="20"/>
      <c r="AD26" s="6"/>
    </row>
    <row r="27" spans="1:30" ht="22.5" customHeight="1" x14ac:dyDescent="0.2">
      <c r="A27" s="34"/>
      <c r="B27" s="32"/>
      <c r="C27" s="33"/>
      <c r="D27" s="27"/>
      <c r="E27" s="27"/>
      <c r="F27" s="20"/>
      <c r="G27" s="20"/>
      <c r="H27" s="20"/>
      <c r="AD27" s="6"/>
    </row>
    <row r="28" spans="1:30" ht="22.5" customHeight="1" x14ac:dyDescent="0.2">
      <c r="A28" s="34"/>
      <c r="B28" s="32"/>
      <c r="C28" s="33"/>
      <c r="D28" s="27"/>
      <c r="E28" s="27"/>
      <c r="F28" s="20"/>
      <c r="G28" s="20"/>
      <c r="H28" s="20"/>
      <c r="AD28" s="6"/>
    </row>
    <row r="29" spans="1:30" ht="22.5" customHeight="1" x14ac:dyDescent="0.2">
      <c r="A29" s="34"/>
      <c r="B29" s="32"/>
      <c r="C29" s="33"/>
      <c r="D29" s="27"/>
      <c r="E29" s="27"/>
      <c r="F29" s="20"/>
      <c r="G29" s="20"/>
      <c r="H29" s="20"/>
      <c r="AD29" s="6"/>
    </row>
    <row r="30" spans="1:30" ht="22.5" customHeight="1" x14ac:dyDescent="0.2">
      <c r="A30" s="34"/>
      <c r="B30" s="32"/>
      <c r="C30" s="33"/>
      <c r="D30" s="25"/>
      <c r="E30" s="25"/>
      <c r="F30" s="20"/>
      <c r="G30" s="20"/>
      <c r="H30" s="20"/>
      <c r="AD30" s="6"/>
    </row>
    <row r="31" spans="1:30" ht="22.5" customHeight="1" x14ac:dyDescent="0.2">
      <c r="A31" s="35"/>
      <c r="B31" s="36"/>
      <c r="C31" s="37"/>
      <c r="D31" s="37"/>
      <c r="E31" s="37"/>
      <c r="F31" s="20"/>
      <c r="G31" s="20"/>
      <c r="H31" s="20"/>
      <c r="AD31" s="6"/>
    </row>
    <row r="32" spans="1:30" ht="22.5" customHeight="1" x14ac:dyDescent="0.2">
      <c r="A32" s="38"/>
      <c r="B32" s="39"/>
      <c r="C32" s="21"/>
      <c r="D32" s="21"/>
      <c r="E32" s="21"/>
      <c r="F32" s="20"/>
      <c r="G32" s="20"/>
      <c r="H32" s="20"/>
      <c r="I32" s="11"/>
      <c r="J32" s="3"/>
      <c r="K32" s="3"/>
      <c r="L32" s="3"/>
      <c r="M32" s="3"/>
      <c r="N32" s="3"/>
      <c r="AD32" s="6"/>
    </row>
    <row r="33" ht="19.7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</sheetData>
  <pageMargins left="0.19685039370078741" right="0.19685039370078741" top="0.19685039370078741" bottom="0.19685039370078741" header="0.11811023622047245" footer="0.11811023622047245"/>
  <pageSetup paperSize="9" scale="99" orientation="landscape" cellComments="atEnd" r:id="rId1"/>
  <headerFooter>
    <oddHeader>&amp;R&amp;"Arial Narrow,Regular"&amp;18&amp;K7F7F7FDRAFT</oddHeader>
    <oddFooter>&amp;C&amp;7&amp;KC00000&amp;Z&amp;F&amp;R&amp;7&amp;K00-045&amp;P &amp;L&amp;"Arial" &amp;07 &amp;K7F7F7F© 2020 Grant Thornton Sweden AB |  | 16 April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C456-523B-4355-9C33-46CC3A2B97E7}">
  <dimension ref="B1:BI27"/>
  <sheetViews>
    <sheetView workbookViewId="0"/>
  </sheetViews>
  <sheetFormatPr defaultColWidth="9.42578125" defaultRowHeight="15" customHeight="1" x14ac:dyDescent="0.25"/>
  <cols>
    <col min="1" max="1" width="9.42578125" style="45" customWidth="1"/>
    <col min="2" max="2" width="50.42578125" style="45" customWidth="1"/>
    <col min="3" max="5" width="9.42578125" style="45" customWidth="1"/>
    <col min="6" max="6" width="9.42578125" style="45"/>
    <col min="7" max="7" width="7.42578125" style="45" customWidth="1"/>
    <col min="8" max="16384" width="9.42578125" style="45"/>
  </cols>
  <sheetData>
    <row r="1" spans="2:61" ht="15" customHeight="1" x14ac:dyDescent="0.25">
      <c r="C1" s="57"/>
    </row>
    <row r="2" spans="2:61" ht="18" x14ac:dyDescent="0.25">
      <c r="B2" s="42" t="s">
        <v>13</v>
      </c>
      <c r="C2" s="57"/>
    </row>
    <row r="3" spans="2:61" ht="15" customHeight="1" x14ac:dyDescent="0.25">
      <c r="C3" s="57"/>
    </row>
    <row r="4" spans="2:61" ht="15" customHeight="1" x14ac:dyDescent="0.25">
      <c r="B4" s="43" t="s">
        <v>14</v>
      </c>
      <c r="C4" s="57"/>
    </row>
    <row r="5" spans="2:61" ht="15" customHeight="1" x14ac:dyDescent="0.25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</row>
    <row r="6" spans="2:61" ht="30" customHeight="1" x14ac:dyDescent="0.25">
      <c r="B6" s="46" t="s">
        <v>26</v>
      </c>
      <c r="C6" s="41" t="s">
        <v>0</v>
      </c>
      <c r="D6" s="41" t="s">
        <v>1</v>
      </c>
    </row>
    <row r="7" spans="2:61" ht="15" customHeight="1" x14ac:dyDescent="0.25">
      <c r="B7" s="51" t="s">
        <v>5</v>
      </c>
      <c r="C7" s="50" t="e">
        <f>#REF!</f>
        <v>#REF!</v>
      </c>
      <c r="D7" s="50" t="e">
        <f>#REF!</f>
        <v>#REF!</v>
      </c>
    </row>
    <row r="8" spans="2:61" ht="15" customHeight="1" x14ac:dyDescent="0.25">
      <c r="B8" s="61" t="s">
        <v>6</v>
      </c>
      <c r="C8" s="52" t="e">
        <f>#REF!</f>
        <v>#REF!</v>
      </c>
      <c r="D8" s="52" t="e">
        <f>#REF!</f>
        <v>#REF!</v>
      </c>
      <c r="E8" s="59"/>
    </row>
    <row r="9" spans="2:61" ht="15" customHeight="1" x14ac:dyDescent="0.25">
      <c r="B9" s="49" t="s">
        <v>15</v>
      </c>
      <c r="C9" s="50"/>
      <c r="D9" s="50"/>
    </row>
    <row r="10" spans="2:61" ht="15" customHeight="1" x14ac:dyDescent="0.25">
      <c r="B10" s="51" t="s">
        <v>7</v>
      </c>
      <c r="C10" s="50" t="e">
        <f>-#REF!+#REF!</f>
        <v>#REF!</v>
      </c>
      <c r="D10" s="50" t="e">
        <f>-#REF!+#REF!</f>
        <v>#REF!</v>
      </c>
    </row>
    <row r="11" spans="2:61" ht="15" customHeight="1" x14ac:dyDescent="0.25">
      <c r="B11" s="51" t="s">
        <v>16</v>
      </c>
      <c r="C11" s="50" t="e">
        <f>-#REF!+#REF!</f>
        <v>#REF!</v>
      </c>
      <c r="D11" s="50" t="e">
        <f>-#REF!+#REF!</f>
        <v>#REF!</v>
      </c>
    </row>
    <row r="12" spans="2:61" ht="15" customHeight="1" x14ac:dyDescent="0.25">
      <c r="B12" s="51" t="s">
        <v>8</v>
      </c>
      <c r="C12" s="50" t="e">
        <f>-#REF!+#REF!</f>
        <v>#REF!</v>
      </c>
      <c r="D12" s="50" t="e">
        <f>-#REF!+#REF!</f>
        <v>#REF!</v>
      </c>
    </row>
    <row r="13" spans="2:61" ht="15" customHeight="1" x14ac:dyDescent="0.25">
      <c r="B13" s="51" t="s">
        <v>17</v>
      </c>
      <c r="C13" s="50" t="e">
        <f>-#REF!+#REF!</f>
        <v>#REF!</v>
      </c>
      <c r="D13" s="50" t="e">
        <f>-#REF!+#REF!</f>
        <v>#REF!</v>
      </c>
    </row>
    <row r="14" spans="2:61" ht="15" customHeight="1" x14ac:dyDescent="0.25">
      <c r="B14" s="51" t="s">
        <v>9</v>
      </c>
      <c r="C14" s="50" t="e">
        <f>-#REF!+#REF!</f>
        <v>#REF!</v>
      </c>
      <c r="D14" s="50" t="e">
        <f>-#REF!+#REF!</f>
        <v>#REF!</v>
      </c>
    </row>
    <row r="15" spans="2:61" ht="15" customHeight="1" x14ac:dyDescent="0.25">
      <c r="B15" s="47" t="s">
        <v>18</v>
      </c>
      <c r="C15" s="48" t="e">
        <f>+SUM(C10:C14)</f>
        <v>#REF!</v>
      </c>
      <c r="D15" s="48" t="e">
        <f>+SUM(D10:D14)</f>
        <v>#REF!</v>
      </c>
    </row>
    <row r="16" spans="2:61" ht="15" customHeight="1" x14ac:dyDescent="0.25">
      <c r="B16" s="53" t="s">
        <v>19</v>
      </c>
      <c r="C16" s="54" t="e">
        <f>+C8+C15</f>
        <v>#REF!</v>
      </c>
      <c r="D16" s="54" t="e">
        <f>+D8+D15</f>
        <v>#REF!</v>
      </c>
    </row>
    <row r="17" spans="2:5" ht="15" customHeight="1" x14ac:dyDescent="0.25">
      <c r="B17" s="49" t="s">
        <v>20</v>
      </c>
      <c r="C17" s="50"/>
      <c r="D17" s="50"/>
    </row>
    <row r="18" spans="2:5" ht="15" customHeight="1" x14ac:dyDescent="0.25">
      <c r="B18" s="51"/>
      <c r="C18" s="50"/>
      <c r="D18" s="50"/>
      <c r="E18" s="59"/>
    </row>
    <row r="19" spans="2:5" ht="15" customHeight="1" x14ac:dyDescent="0.25">
      <c r="B19" s="51"/>
      <c r="C19" s="50"/>
      <c r="D19" s="50"/>
      <c r="E19" s="59"/>
    </row>
    <row r="20" spans="2:5" ht="15" customHeight="1" x14ac:dyDescent="0.25">
      <c r="B20" s="47" t="s">
        <v>21</v>
      </c>
      <c r="C20" s="48">
        <f>+SUM(C18:C19)</f>
        <v>0</v>
      </c>
      <c r="D20" s="48">
        <f>+SUM(D18:D19)</f>
        <v>0</v>
      </c>
    </row>
    <row r="21" spans="2:5" s="58" customFormat="1" ht="15" customHeight="1" x14ac:dyDescent="0.25">
      <c r="B21" s="53" t="s">
        <v>22</v>
      </c>
      <c r="C21" s="54" t="e">
        <f>+C16+C20</f>
        <v>#REF!</v>
      </c>
      <c r="D21" s="54" t="e">
        <f>+D16+D20</f>
        <v>#REF!</v>
      </c>
    </row>
    <row r="22" spans="2:5" ht="15" customHeight="1" x14ac:dyDescent="0.25">
      <c r="B22" s="55" t="s">
        <v>23</v>
      </c>
      <c r="C22" s="56" t="e">
        <f>+C16/C8</f>
        <v>#REF!</v>
      </c>
      <c r="D22" s="56" t="e">
        <f>+D16/D8</f>
        <v>#REF!</v>
      </c>
    </row>
    <row r="23" spans="2:5" s="58" customFormat="1" ht="15" customHeight="1" x14ac:dyDescent="0.25">
      <c r="B23" s="55" t="s">
        <v>24</v>
      </c>
      <c r="C23" s="56" t="e">
        <f>+C21/C8</f>
        <v>#REF!</v>
      </c>
      <c r="D23" s="56" t="e">
        <f>+D21/D8</f>
        <v>#REF!</v>
      </c>
    </row>
    <row r="24" spans="2:5" ht="15" customHeight="1" x14ac:dyDescent="0.25">
      <c r="B24" s="62" t="s">
        <v>25</v>
      </c>
      <c r="C24" s="63" t="e">
        <f>+C20/C7</f>
        <v>#REF!</v>
      </c>
      <c r="D24" s="63" t="e">
        <f>+D20/D7</f>
        <v>#REF!</v>
      </c>
    </row>
    <row r="26" spans="2:5" ht="22.5" customHeight="1" x14ac:dyDescent="0.25"/>
    <row r="27" spans="2:5" ht="32.6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BDCD-8A04-4639-96E4-6FB0FEB8E0A7}">
  <sheetPr>
    <tabColor rgb="FF00B0F0"/>
  </sheetPr>
  <dimension ref="A2:E106"/>
  <sheetViews>
    <sheetView showGridLines="0" tabSelected="1" workbookViewId="0">
      <selection activeCell="C3" sqref="C3"/>
    </sheetView>
  </sheetViews>
  <sheetFormatPr defaultColWidth="9.42578125" defaultRowHeight="15" customHeight="1" x14ac:dyDescent="0.2"/>
  <cols>
    <col min="1" max="1" width="55.42578125" style="60" bestFit="1" customWidth="1"/>
    <col min="2" max="2" width="6.7109375" style="60" bestFit="1" customWidth="1"/>
    <col min="3" max="5" width="9" style="60" customWidth="1"/>
    <col min="6" max="16384" width="9.42578125" style="60"/>
  </cols>
  <sheetData>
    <row r="2" spans="1:5" ht="30" customHeight="1" x14ac:dyDescent="0.2">
      <c r="A2" s="78" t="s">
        <v>12</v>
      </c>
      <c r="B2" s="78" t="s">
        <v>11</v>
      </c>
      <c r="C2" s="81" t="s">
        <v>2</v>
      </c>
      <c r="D2" s="78" t="s">
        <v>3</v>
      </c>
      <c r="E2" s="78" t="s">
        <v>4</v>
      </c>
    </row>
    <row r="3" spans="1:5" ht="15" customHeight="1" x14ac:dyDescent="0.2">
      <c r="A3" s="77" t="s">
        <v>32</v>
      </c>
      <c r="B3" s="79">
        <v>1000</v>
      </c>
      <c r="C3" s="50">
        <f>-(_xlfn.XLOOKUP($B3,'Jul 19'!$A$3:$A$1048576,'Jul 19'!$C$3:$C$1048576,0,0,1))</f>
        <v>19112.599999999999</v>
      </c>
      <c r="D3" s="50">
        <f>-(_xlfn.XLOOKUP($B3,'Aug 19'!$A$3:$A$1048576,'Aug 19'!$C$3:$C$1048576,0,0,1))</f>
        <v>8653</v>
      </c>
      <c r="E3" s="50">
        <f>-(_xlfn.XLOOKUP($B3,'Sep 19'!$A$3:$A$1048576,'Sep 19'!$C$3:$C$1048576,0,0,1))</f>
        <v>11433</v>
      </c>
    </row>
    <row r="4" spans="1:5" ht="15" customHeight="1" x14ac:dyDescent="0.2">
      <c r="A4" s="77" t="s">
        <v>142</v>
      </c>
      <c r="B4" s="79">
        <v>1010</v>
      </c>
      <c r="C4" s="50">
        <f>-(_xlfn.XLOOKUP($B4,'Jul 19'!$A$3:$A$1048576,'Jul 19'!$C$3:$C$1048576,0,0,1))</f>
        <v>0</v>
      </c>
      <c r="D4" s="50">
        <f>-(_xlfn.XLOOKUP($B4,'Aug 19'!$A$3:$A$1048576,'Aug 19'!$C$3:$C$1048576,0,0,1))</f>
        <v>0</v>
      </c>
      <c r="E4" s="50">
        <f>-(_xlfn.XLOOKUP($B4,'Sep 19'!$A$3:$A$1048576,'Sep 19'!$C$3:$C$1048576,0,0,1))</f>
        <v>275</v>
      </c>
    </row>
    <row r="5" spans="1:5" ht="15" customHeight="1" x14ac:dyDescent="0.2">
      <c r="A5" s="77" t="s">
        <v>122</v>
      </c>
      <c r="B5" s="79">
        <v>1100</v>
      </c>
      <c r="C5" s="50">
        <f>-(_xlfn.XLOOKUP($B5,'Jul 19'!$A$3:$A$1048576,'Jul 19'!$C$3:$C$1048576,0,0,1))</f>
        <v>0</v>
      </c>
      <c r="D5" s="50">
        <f>-(_xlfn.XLOOKUP($B5,'Aug 19'!$A$3:$A$1048576,'Aug 19'!$C$3:$C$1048576,0,0,1))</f>
        <v>580</v>
      </c>
      <c r="E5" s="50">
        <f>-(_xlfn.XLOOKUP($B5,'Sep 19'!$A$3:$A$1048576,'Sep 19'!$C$3:$C$1048576,0,0,1))</f>
        <v>0</v>
      </c>
    </row>
    <row r="6" spans="1:5" ht="15" customHeight="1" x14ac:dyDescent="0.2">
      <c r="A6" s="77" t="s">
        <v>33</v>
      </c>
      <c r="B6" s="79">
        <v>1200</v>
      </c>
      <c r="C6" s="50">
        <f>-(_xlfn.XLOOKUP($B6,'Jul 19'!$A$3:$A$1048576,'Jul 19'!$C$3:$C$1048576,0,0,1))</f>
        <v>793076.42</v>
      </c>
      <c r="D6" s="50">
        <f>-(_xlfn.XLOOKUP($B6,'Aug 19'!$A$3:$A$1048576,'Aug 19'!$C$3:$C$1048576,0,0,1))</f>
        <v>814360.75</v>
      </c>
      <c r="E6" s="50">
        <f>-(_xlfn.XLOOKUP($B6,'Sep 19'!$A$3:$A$1048576,'Sep 19'!$C$3:$C$1048576,0,0,1))</f>
        <v>820097.41</v>
      </c>
    </row>
    <row r="7" spans="1:5" ht="15" customHeight="1" x14ac:dyDescent="0.2">
      <c r="A7" s="77" t="s">
        <v>34</v>
      </c>
      <c r="B7" s="79">
        <v>1250</v>
      </c>
      <c r="C7" s="50">
        <f>-(_xlfn.XLOOKUP($B7,'Jul 19'!$A$3:$A$1048576,'Jul 19'!$C$3:$C$1048576,0,0,1))</f>
        <v>46968.34</v>
      </c>
      <c r="D7" s="50">
        <f>-(_xlfn.XLOOKUP($B7,'Aug 19'!$A$3:$A$1048576,'Aug 19'!$C$3:$C$1048576,0,0,1))</f>
        <v>62505.84</v>
      </c>
      <c r="E7" s="50">
        <f>-(_xlfn.XLOOKUP($B7,'Sep 19'!$A$3:$A$1048576,'Sep 19'!$C$3:$C$1048576,0,0,1))</f>
        <v>52013.34</v>
      </c>
    </row>
    <row r="8" spans="1:5" ht="15" customHeight="1" x14ac:dyDescent="0.2">
      <c r="A8" s="77" t="s">
        <v>35</v>
      </c>
      <c r="B8" s="79">
        <v>1300</v>
      </c>
      <c r="C8" s="50">
        <f>-(_xlfn.XLOOKUP($B8,'Jul 19'!$A$3:$A$1048576,'Jul 19'!$C$3:$C$1048576,0,0,1))</f>
        <v>13811.14</v>
      </c>
      <c r="D8" s="50">
        <f>-(_xlfn.XLOOKUP($B8,'Aug 19'!$A$3:$A$1048576,'Aug 19'!$C$3:$C$1048576,0,0,1))</f>
        <v>20061.91</v>
      </c>
      <c r="E8" s="50">
        <f>-(_xlfn.XLOOKUP($B8,'Sep 19'!$A$3:$A$1048576,'Sep 19'!$C$3:$C$1048576,0,0,1))</f>
        <v>12590.53</v>
      </c>
    </row>
    <row r="9" spans="1:5" ht="15" customHeight="1" x14ac:dyDescent="0.2">
      <c r="A9" s="77" t="s">
        <v>36</v>
      </c>
      <c r="B9" s="79">
        <v>1550</v>
      </c>
      <c r="C9" s="50">
        <f>-(_xlfn.XLOOKUP($B9,'Jul 19'!$A$3:$A$1048576,'Jul 19'!$C$3:$C$1048576,0,0,1))</f>
        <v>45726.67</v>
      </c>
      <c r="D9" s="50">
        <f>-(_xlfn.XLOOKUP($B9,'Aug 19'!$A$3:$A$1048576,'Aug 19'!$C$3:$C$1048576,0,0,1))</f>
        <v>45726.67</v>
      </c>
      <c r="E9" s="50">
        <f>-(_xlfn.XLOOKUP($B9,'Sep 19'!$A$3:$A$1048576,'Sep 19'!$C$3:$C$1048576,0,0,1))</f>
        <v>44876.67</v>
      </c>
    </row>
    <row r="10" spans="1:5" ht="15" customHeight="1" x14ac:dyDescent="0.2">
      <c r="A10" s="77" t="s">
        <v>37</v>
      </c>
      <c r="B10" s="79">
        <v>1600</v>
      </c>
      <c r="C10" s="50">
        <f>-(_xlfn.XLOOKUP($B10,'Jul 19'!$A$3:$A$1048576,'Jul 19'!$C$3:$C$1048576,0,0,1))</f>
        <v>24775</v>
      </c>
      <c r="D10" s="50">
        <f>-(_xlfn.XLOOKUP($B10,'Aug 19'!$A$3:$A$1048576,'Aug 19'!$C$3:$C$1048576,0,0,1))</f>
        <v>142480.48000000001</v>
      </c>
      <c r="E10" s="50">
        <f>-(_xlfn.XLOOKUP($B10,'Sep 19'!$A$3:$A$1048576,'Sep 19'!$C$3:$C$1048576,0,0,1))</f>
        <v>99322.25</v>
      </c>
    </row>
    <row r="11" spans="1:5" ht="15" customHeight="1" x14ac:dyDescent="0.2">
      <c r="A11" s="77" t="s">
        <v>38</v>
      </c>
      <c r="B11" s="79">
        <v>1610</v>
      </c>
      <c r="C11" s="50">
        <f>-(_xlfn.XLOOKUP($B11,'Jul 19'!$A$3:$A$1048576,'Jul 19'!$C$3:$C$1048576,0,0,1))</f>
        <v>2125.4499999999998</v>
      </c>
      <c r="D11" s="50">
        <f>-(_xlfn.XLOOKUP($B11,'Aug 19'!$A$3:$A$1048576,'Aug 19'!$C$3:$C$1048576,0,0,1))</f>
        <v>3625.45</v>
      </c>
      <c r="E11" s="50">
        <f>-(_xlfn.XLOOKUP($B11,'Sep 19'!$A$3:$A$1048576,'Sep 19'!$C$3:$C$1048576,0,0,1))</f>
        <v>2126.8200000000002</v>
      </c>
    </row>
    <row r="12" spans="1:5" ht="15" customHeight="1" x14ac:dyDescent="0.2">
      <c r="A12" s="77" t="s">
        <v>39</v>
      </c>
      <c r="B12" s="79">
        <v>1620</v>
      </c>
      <c r="C12" s="50">
        <f>-(_xlfn.XLOOKUP($B12,'Jul 19'!$A$3:$A$1048576,'Jul 19'!$C$3:$C$1048576,0,0,1))</f>
        <v>40260.54</v>
      </c>
      <c r="D12" s="50">
        <f>-(_xlfn.XLOOKUP($B12,'Aug 19'!$A$3:$A$1048576,'Aug 19'!$C$3:$C$1048576,0,0,1))</f>
        <v>22631</v>
      </c>
      <c r="E12" s="50">
        <f>-(_xlfn.XLOOKUP($B12,'Sep 19'!$A$3:$A$1048576,'Sep 19'!$C$3:$C$1048576,0,0,1))</f>
        <v>15169</v>
      </c>
    </row>
    <row r="13" spans="1:5" ht="15" customHeight="1" x14ac:dyDescent="0.2">
      <c r="A13" s="77" t="s">
        <v>40</v>
      </c>
      <c r="B13" s="79">
        <v>1850</v>
      </c>
      <c r="C13" s="50">
        <f>-(_xlfn.XLOOKUP($B13,'Jul 19'!$A$3:$A$1048576,'Jul 19'!$C$3:$C$1048576,0,0,1))</f>
        <v>-198908.9</v>
      </c>
      <c r="D13" s="50">
        <f>-(_xlfn.XLOOKUP($B13,'Aug 19'!$A$3:$A$1048576,'Aug 19'!$C$3:$C$1048576,0,0,1))</f>
        <v>0</v>
      </c>
      <c r="E13" s="50">
        <f>-(_xlfn.XLOOKUP($B13,'Sep 19'!$A$3:$A$1048576,'Sep 19'!$C$3:$C$1048576,0,0,1))</f>
        <v>0</v>
      </c>
    </row>
    <row r="14" spans="1:5" ht="15" customHeight="1" x14ac:dyDescent="0.2">
      <c r="A14" s="77" t="s">
        <v>41</v>
      </c>
      <c r="B14" s="79">
        <v>1910</v>
      </c>
      <c r="C14" s="50">
        <f>-(_xlfn.XLOOKUP($B14,'Jul 19'!$A$3:$A$1048576,'Jul 19'!$C$3:$C$1048576,0,0,1))</f>
        <v>200</v>
      </c>
      <c r="D14" s="50">
        <f>-(_xlfn.XLOOKUP($B14,'Aug 19'!$A$3:$A$1048576,'Aug 19'!$C$3:$C$1048576,0,0,1))</f>
        <v>800</v>
      </c>
      <c r="E14" s="50">
        <f>-(_xlfn.XLOOKUP($B14,'Sep 19'!$A$3:$A$1048576,'Sep 19'!$C$3:$C$1048576,0,0,1))</f>
        <v>-300</v>
      </c>
    </row>
    <row r="15" spans="1:5" ht="15" customHeight="1" x14ac:dyDescent="0.2">
      <c r="A15" s="77" t="s">
        <v>42</v>
      </c>
      <c r="B15" s="79">
        <v>1950</v>
      </c>
      <c r="C15" s="50">
        <f>-(_xlfn.XLOOKUP($B15,'Jul 19'!$A$3:$A$1048576,'Jul 19'!$C$3:$C$1048576,0,0,1))</f>
        <v>14176.25</v>
      </c>
      <c r="D15" s="50">
        <f>-(_xlfn.XLOOKUP($B15,'Aug 19'!$A$3:$A$1048576,'Aug 19'!$C$3:$C$1048576,0,0,1))</f>
        <v>0</v>
      </c>
      <c r="E15" s="50">
        <f>-(_xlfn.XLOOKUP($B15,'Sep 19'!$A$3:$A$1048576,'Sep 19'!$C$3:$C$1048576,0,0,1))</f>
        <v>0</v>
      </c>
    </row>
    <row r="16" spans="1:5" ht="15" customHeight="1" x14ac:dyDescent="0.2">
      <c r="A16" s="77" t="s">
        <v>45</v>
      </c>
      <c r="B16" s="79">
        <v>2200</v>
      </c>
      <c r="C16" s="50">
        <f>-(_xlfn.XLOOKUP($B16,'Jul 19'!$A$3:$A$1048576,'Jul 19'!$C$3:$C$1048576,0,0,1))</f>
        <v>-1098.74</v>
      </c>
      <c r="D16" s="50">
        <f>-(_xlfn.XLOOKUP($B16,'Aug 19'!$A$3:$A$1048576,'Aug 19'!$C$3:$C$1048576,0,0,1))</f>
        <v>-3566.13</v>
      </c>
      <c r="E16" s="50">
        <f>-(_xlfn.XLOOKUP($B16,'Sep 19'!$A$3:$A$1048576,'Sep 19'!$C$3:$C$1048576,0,0,1))</f>
        <v>-4634.16</v>
      </c>
    </row>
    <row r="17" spans="1:5" ht="15" customHeight="1" x14ac:dyDescent="0.2">
      <c r="A17" s="77" t="s">
        <v>49</v>
      </c>
      <c r="B17" s="79">
        <v>2205</v>
      </c>
      <c r="C17" s="50">
        <f>-(_xlfn.XLOOKUP($B17,'Jul 19'!$A$3:$A$1048576,'Jul 19'!$C$3:$C$1048576,0,0,1))</f>
        <v>-26305.79</v>
      </c>
      <c r="D17" s="50">
        <f>-(_xlfn.XLOOKUP($B17,'Aug 19'!$A$3:$A$1048576,'Aug 19'!$C$3:$C$1048576,0,0,1))</f>
        <v>-3816.95</v>
      </c>
      <c r="E17" s="50">
        <f>-(_xlfn.XLOOKUP($B17,'Sep 19'!$A$3:$A$1048576,'Sep 19'!$C$3:$C$1048576,0,0,1))</f>
        <v>-6972.46</v>
      </c>
    </row>
    <row r="18" spans="1:5" ht="15" customHeight="1" x14ac:dyDescent="0.2">
      <c r="A18" s="77" t="s">
        <v>46</v>
      </c>
      <c r="B18" s="79">
        <v>2220</v>
      </c>
      <c r="C18" s="50">
        <f>-(_xlfn.XLOOKUP($B18,'Jul 19'!$A$3:$A$1048576,'Jul 19'!$C$3:$C$1048576,0,0,1))</f>
        <v>-652.08000000000004</v>
      </c>
      <c r="D18" s="50">
        <f>-(_xlfn.XLOOKUP($B18,'Aug 19'!$A$3:$A$1048576,'Aug 19'!$C$3:$C$1048576,0,0,1))</f>
        <v>-703.03</v>
      </c>
      <c r="E18" s="50">
        <f>-(_xlfn.XLOOKUP($B18,'Sep 19'!$A$3:$A$1048576,'Sep 19'!$C$3:$C$1048576,0,0,1))</f>
        <v>0</v>
      </c>
    </row>
    <row r="19" spans="1:5" ht="15" customHeight="1" x14ac:dyDescent="0.2">
      <c r="A19" s="77" t="s">
        <v>47</v>
      </c>
      <c r="B19" s="79">
        <v>2450</v>
      </c>
      <c r="C19" s="50">
        <f>-(_xlfn.XLOOKUP($B19,'Jul 19'!$A$3:$A$1048576,'Jul 19'!$C$3:$C$1048576,0,0,1))</f>
        <v>-13198.72</v>
      </c>
      <c r="D19" s="50">
        <f>-(_xlfn.XLOOKUP($B19,'Aug 19'!$A$3:$A$1048576,'Aug 19'!$C$3:$C$1048576,0,0,1))</f>
        <v>0</v>
      </c>
      <c r="E19" s="50">
        <f>-(_xlfn.XLOOKUP($B19,'Sep 19'!$A$3:$A$1048576,'Sep 19'!$C$3:$C$1048576,0,0,1))</f>
        <v>-1313.6</v>
      </c>
    </row>
    <row r="20" spans="1:5" ht="15" customHeight="1" x14ac:dyDescent="0.2">
      <c r="A20" s="77" t="s">
        <v>48</v>
      </c>
      <c r="B20" s="79">
        <v>2500</v>
      </c>
      <c r="C20" s="50">
        <f>-(_xlfn.XLOOKUP($B20,'Jul 19'!$A$3:$A$1048576,'Jul 19'!$C$3:$C$1048576,0,0,1))</f>
        <v>-3880</v>
      </c>
      <c r="D20" s="50">
        <f>-(_xlfn.XLOOKUP($B20,'Aug 19'!$A$3:$A$1048576,'Aug 19'!$C$3:$C$1048576,0,0,1))</f>
        <v>-2130</v>
      </c>
      <c r="E20" s="50">
        <f>-(_xlfn.XLOOKUP($B20,'Sep 19'!$A$3:$A$1048576,'Sep 19'!$C$3:$C$1048576,0,0,1))</f>
        <v>-880</v>
      </c>
    </row>
    <row r="21" spans="1:5" ht="15" customHeight="1" x14ac:dyDescent="0.2">
      <c r="A21" s="77" t="s">
        <v>143</v>
      </c>
      <c r="B21" s="79">
        <v>2600</v>
      </c>
      <c r="C21" s="50">
        <f>-(_xlfn.XLOOKUP($B21,'Jul 19'!$A$3:$A$1048576,'Jul 19'!$C$3:$C$1048576,0,0,1))</f>
        <v>0</v>
      </c>
      <c r="D21" s="50">
        <f>-(_xlfn.XLOOKUP($B21,'Aug 19'!$A$3:$A$1048576,'Aug 19'!$C$3:$C$1048576,0,0,1))</f>
        <v>0</v>
      </c>
      <c r="E21" s="50">
        <f>-(_xlfn.XLOOKUP($B21,'Sep 19'!$A$3:$A$1048576,'Sep 19'!$C$3:$C$1048576,0,0,1))</f>
        <v>-868</v>
      </c>
    </row>
    <row r="22" spans="1:5" ht="15" customHeight="1" x14ac:dyDescent="0.2">
      <c r="A22" s="77" t="s">
        <v>144</v>
      </c>
      <c r="B22" s="79">
        <v>2700</v>
      </c>
      <c r="C22" s="50">
        <f>-(_xlfn.XLOOKUP($B22,'Jul 19'!$A$3:$A$1048576,'Jul 19'!$C$3:$C$1048576,0,0,1))</f>
        <v>0</v>
      </c>
      <c r="D22" s="50">
        <f>-(_xlfn.XLOOKUP($B22,'Aug 19'!$A$3:$A$1048576,'Aug 19'!$C$3:$C$1048576,0,0,1))</f>
        <v>0</v>
      </c>
      <c r="E22" s="50">
        <f>-(_xlfn.XLOOKUP($B22,'Sep 19'!$A$3:$A$1048576,'Sep 19'!$C$3:$C$1048576,0,0,1))</f>
        <v>-483.48</v>
      </c>
    </row>
    <row r="23" spans="1:5" ht="15" customHeight="1" x14ac:dyDescent="0.2">
      <c r="A23" s="77" t="s">
        <v>50</v>
      </c>
      <c r="B23" s="79">
        <v>2900</v>
      </c>
      <c r="C23" s="50">
        <f>-(_xlfn.XLOOKUP($B23,'Jul 19'!$A$3:$A$1048576,'Jul 19'!$C$3:$C$1048576,0,0,1))</f>
        <v>-176491</v>
      </c>
      <c r="D23" s="50">
        <f>-(_xlfn.XLOOKUP($B23,'Aug 19'!$A$3:$A$1048576,'Aug 19'!$C$3:$C$1048576,0,0,1))</f>
        <v>-160095.26</v>
      </c>
      <c r="E23" s="50">
        <f>-(_xlfn.XLOOKUP($B23,'Sep 19'!$A$3:$A$1048576,'Sep 19'!$C$3:$C$1048576,0,0,1))</f>
        <v>-95695</v>
      </c>
    </row>
    <row r="24" spans="1:5" ht="15" customHeight="1" x14ac:dyDescent="0.2">
      <c r="A24" s="77" t="s">
        <v>123</v>
      </c>
      <c r="B24" s="79">
        <v>2902</v>
      </c>
      <c r="C24" s="50">
        <f>-(_xlfn.XLOOKUP($B24,'Jul 19'!$A$3:$A$1048576,'Jul 19'!$C$3:$C$1048576,0,0,1))</f>
        <v>0</v>
      </c>
      <c r="D24" s="50">
        <f>-(_xlfn.XLOOKUP($B24,'Aug 19'!$A$3:$A$1048576,'Aug 19'!$C$3:$C$1048576,0,0,1))</f>
        <v>5493.71</v>
      </c>
      <c r="E24" s="50">
        <f>-(_xlfn.XLOOKUP($B24,'Sep 19'!$A$3:$A$1048576,'Sep 19'!$C$3:$C$1048576,0,0,1))</f>
        <v>0</v>
      </c>
    </row>
    <row r="25" spans="1:5" ht="15" customHeight="1" x14ac:dyDescent="0.2">
      <c r="A25" s="77" t="s">
        <v>124</v>
      </c>
      <c r="B25" s="79">
        <v>2903</v>
      </c>
      <c r="C25" s="50">
        <f>-(_xlfn.XLOOKUP($B25,'Jul 19'!$A$3:$A$1048576,'Jul 19'!$C$3:$C$1048576,0,0,1))</f>
        <v>0</v>
      </c>
      <c r="D25" s="50">
        <f>-(_xlfn.XLOOKUP($B25,'Aug 19'!$A$3:$A$1048576,'Aug 19'!$C$3:$C$1048576,0,0,1))</f>
        <v>-2000</v>
      </c>
      <c r="E25" s="50">
        <f>-(_xlfn.XLOOKUP($B25,'Sep 19'!$A$3:$A$1048576,'Sep 19'!$C$3:$C$1048576,0,0,1))</f>
        <v>0</v>
      </c>
    </row>
    <row r="26" spans="1:5" ht="15" customHeight="1" x14ac:dyDescent="0.2">
      <c r="A26" s="77" t="s">
        <v>51</v>
      </c>
      <c r="B26" s="79">
        <v>2904</v>
      </c>
      <c r="C26" s="50">
        <f>-(_xlfn.XLOOKUP($B26,'Jul 19'!$A$3:$A$1048576,'Jul 19'!$C$3:$C$1048576,0,0,1))</f>
        <v>-14897</v>
      </c>
      <c r="D26" s="50">
        <f>-(_xlfn.XLOOKUP($B26,'Aug 19'!$A$3:$A$1048576,'Aug 19'!$C$3:$C$1048576,0,0,1))</f>
        <v>-14355</v>
      </c>
      <c r="E26" s="50">
        <f>-(_xlfn.XLOOKUP($B26,'Sep 19'!$A$3:$A$1048576,'Sep 19'!$C$3:$C$1048576,0,0,1))</f>
        <v>-45655</v>
      </c>
    </row>
    <row r="27" spans="1:5" ht="15" customHeight="1" x14ac:dyDescent="0.2">
      <c r="A27" s="77" t="s">
        <v>52</v>
      </c>
      <c r="B27" s="79">
        <v>2905</v>
      </c>
      <c r="C27" s="50">
        <f>-(_xlfn.XLOOKUP($B27,'Jul 19'!$A$3:$A$1048576,'Jul 19'!$C$3:$C$1048576,0,0,1))</f>
        <v>5872.5</v>
      </c>
      <c r="D27" s="50">
        <f>-(_xlfn.XLOOKUP($B27,'Aug 19'!$A$3:$A$1048576,'Aug 19'!$C$3:$C$1048576,0,0,1))</f>
        <v>0</v>
      </c>
      <c r="E27" s="50">
        <f>-(_xlfn.XLOOKUP($B27,'Sep 19'!$A$3:$A$1048576,'Sep 19'!$C$3:$C$1048576,0,0,1))</f>
        <v>-10000</v>
      </c>
    </row>
    <row r="28" spans="1:5" ht="15" customHeight="1" x14ac:dyDescent="0.2">
      <c r="A28" s="77" t="s">
        <v>54</v>
      </c>
      <c r="B28" s="79">
        <v>2940</v>
      </c>
      <c r="C28" s="50">
        <f>-(_xlfn.XLOOKUP($B28,'Jul 19'!$A$3:$A$1048576,'Jul 19'!$C$3:$C$1048576,0,0,1))</f>
        <v>-1270</v>
      </c>
      <c r="D28" s="50">
        <f>-(_xlfn.XLOOKUP($B28,'Aug 19'!$A$3:$A$1048576,'Aug 19'!$C$3:$C$1048576,0,0,1))</f>
        <v>-1270</v>
      </c>
      <c r="E28" s="50">
        <f>-(_xlfn.XLOOKUP($B28,'Sep 19'!$A$3:$A$1048576,'Sep 19'!$C$3:$C$1048576,0,0,1))</f>
        <v>-1270</v>
      </c>
    </row>
    <row r="29" spans="1:5" ht="15" customHeight="1" x14ac:dyDescent="0.2">
      <c r="A29" s="77" t="s">
        <v>125</v>
      </c>
      <c r="B29" s="79">
        <v>2941</v>
      </c>
      <c r="C29" s="50">
        <f>-(_xlfn.XLOOKUP($B29,'Jul 19'!$A$3:$A$1048576,'Jul 19'!$C$3:$C$1048576,0,0,1))</f>
        <v>0</v>
      </c>
      <c r="D29" s="50">
        <f>-(_xlfn.XLOOKUP($B29,'Aug 19'!$A$3:$A$1048576,'Aug 19'!$C$3:$C$1048576,0,0,1))</f>
        <v>-537</v>
      </c>
      <c r="E29" s="50">
        <f>-(_xlfn.XLOOKUP($B29,'Sep 19'!$A$3:$A$1048576,'Sep 19'!$C$3:$C$1048576,0,0,1))</f>
        <v>0</v>
      </c>
    </row>
    <row r="30" spans="1:5" ht="15" customHeight="1" x14ac:dyDescent="0.2">
      <c r="A30" s="77" t="s">
        <v>126</v>
      </c>
      <c r="B30" s="79">
        <v>2942</v>
      </c>
      <c r="C30" s="50">
        <f>-(_xlfn.XLOOKUP($B30,'Jul 19'!$A$3:$A$1048576,'Jul 19'!$C$3:$C$1048576,0,0,1))</f>
        <v>0</v>
      </c>
      <c r="D30" s="50">
        <f>-(_xlfn.XLOOKUP($B30,'Aug 19'!$A$3:$A$1048576,'Aug 19'!$C$3:$C$1048576,0,0,1))</f>
        <v>-1298.1199999999999</v>
      </c>
      <c r="E30" s="50">
        <f>-(_xlfn.XLOOKUP($B30,'Sep 19'!$A$3:$A$1048576,'Sep 19'!$C$3:$C$1048576,0,0,1))</f>
        <v>-952</v>
      </c>
    </row>
    <row r="31" spans="1:5" ht="15" customHeight="1" x14ac:dyDescent="0.2">
      <c r="A31" s="77" t="s">
        <v>127</v>
      </c>
      <c r="B31" s="79">
        <v>2943</v>
      </c>
      <c r="C31" s="50">
        <f>-(_xlfn.XLOOKUP($B31,'Jul 19'!$A$3:$A$1048576,'Jul 19'!$C$3:$C$1048576,0,0,1))</f>
        <v>0</v>
      </c>
      <c r="D31" s="50">
        <f>-(_xlfn.XLOOKUP($B31,'Aug 19'!$A$3:$A$1048576,'Aug 19'!$C$3:$C$1048576,0,0,1))</f>
        <v>-2498.54</v>
      </c>
      <c r="E31" s="50">
        <f>-(_xlfn.XLOOKUP($B31,'Sep 19'!$A$3:$A$1048576,'Sep 19'!$C$3:$C$1048576,0,0,1))</f>
        <v>-3035.02</v>
      </c>
    </row>
    <row r="32" spans="1:5" ht="15" customHeight="1" x14ac:dyDescent="0.2">
      <c r="A32" s="77" t="s">
        <v>55</v>
      </c>
      <c r="B32" s="79">
        <v>2944</v>
      </c>
      <c r="C32" s="50">
        <f>-(_xlfn.XLOOKUP($B32,'Jul 19'!$A$3:$A$1048576,'Jul 19'!$C$3:$C$1048576,0,0,1))</f>
        <v>-10217.700000000001</v>
      </c>
      <c r="D32" s="50">
        <f>-(_xlfn.XLOOKUP($B32,'Aug 19'!$A$3:$A$1048576,'Aug 19'!$C$3:$C$1048576,0,0,1))</f>
        <v>-8852.31</v>
      </c>
      <c r="E32" s="50">
        <f>-(_xlfn.XLOOKUP($B32,'Sep 19'!$A$3:$A$1048576,'Sep 19'!$C$3:$C$1048576,0,0,1))</f>
        <v>-7513.8</v>
      </c>
    </row>
    <row r="33" spans="1:5" ht="15" customHeight="1" x14ac:dyDescent="0.2">
      <c r="A33" s="77" t="s">
        <v>56</v>
      </c>
      <c r="B33" s="79">
        <v>2945</v>
      </c>
      <c r="C33" s="50">
        <f>-(_xlfn.XLOOKUP($B33,'Jul 19'!$A$3:$A$1048576,'Jul 19'!$C$3:$C$1048576,0,0,1))</f>
        <v>-2264.6999999999998</v>
      </c>
      <c r="D33" s="50">
        <f>-(_xlfn.XLOOKUP($B33,'Aug 19'!$A$3:$A$1048576,'Aug 19'!$C$3:$C$1048576,0,0,1))</f>
        <v>-8639.1299999999992</v>
      </c>
      <c r="E33" s="50">
        <f>-(_xlfn.XLOOKUP($B33,'Sep 19'!$A$3:$A$1048576,'Sep 19'!$C$3:$C$1048576,0,0,1))</f>
        <v>0</v>
      </c>
    </row>
    <row r="34" spans="1:5" ht="15" customHeight="1" x14ac:dyDescent="0.2">
      <c r="A34" s="77" t="s">
        <v>57</v>
      </c>
      <c r="B34" s="79">
        <v>2947</v>
      </c>
      <c r="C34" s="50">
        <f>-(_xlfn.XLOOKUP($B34,'Jul 19'!$A$3:$A$1048576,'Jul 19'!$C$3:$C$1048576,0,0,1))</f>
        <v>-20684.63</v>
      </c>
      <c r="D34" s="50">
        <f>-(_xlfn.XLOOKUP($B34,'Aug 19'!$A$3:$A$1048576,'Aug 19'!$C$3:$C$1048576,0,0,1))</f>
        <v>-45308.46</v>
      </c>
      <c r="E34" s="50">
        <f>-(_xlfn.XLOOKUP($B34,'Sep 19'!$A$3:$A$1048576,'Sep 19'!$C$3:$C$1048576,0,0,1))</f>
        <v>-1500</v>
      </c>
    </row>
    <row r="35" spans="1:5" ht="15" customHeight="1" x14ac:dyDescent="0.2">
      <c r="A35" s="77" t="s">
        <v>59</v>
      </c>
      <c r="B35" s="79">
        <v>3100</v>
      </c>
      <c r="C35" s="50">
        <f>-(_xlfn.XLOOKUP($B35,'Jul 19'!$A$3:$A$1048576,'Jul 19'!$C$3:$C$1048576,0,0,1))</f>
        <v>-453093.63</v>
      </c>
      <c r="D35" s="50">
        <f>-(_xlfn.XLOOKUP($B35,'Aug 19'!$A$3:$A$1048576,'Aug 19'!$C$3:$C$1048576,0,0,1))</f>
        <v>-382187.04</v>
      </c>
      <c r="E35" s="50">
        <f>-(_xlfn.XLOOKUP($B35,'Sep 19'!$A$3:$A$1048576,'Sep 19'!$C$3:$C$1048576,0,0,1))</f>
        <v>-341991.19</v>
      </c>
    </row>
    <row r="36" spans="1:5" ht="15" customHeight="1" x14ac:dyDescent="0.2">
      <c r="A36" s="77" t="s">
        <v>145</v>
      </c>
      <c r="B36" s="79">
        <v>3105</v>
      </c>
      <c r="C36" s="50">
        <f>-(_xlfn.XLOOKUP($B36,'Jul 19'!$A$3:$A$1048576,'Jul 19'!$C$3:$C$1048576,0,0,1))</f>
        <v>0</v>
      </c>
      <c r="D36" s="50">
        <f>-(_xlfn.XLOOKUP($B36,'Aug 19'!$A$3:$A$1048576,'Aug 19'!$C$3:$C$1048576,0,0,1))</f>
        <v>0</v>
      </c>
      <c r="E36" s="50">
        <f>-(_xlfn.XLOOKUP($B36,'Sep 19'!$A$3:$A$1048576,'Sep 19'!$C$3:$C$1048576,0,0,1))</f>
        <v>-5062.09</v>
      </c>
    </row>
    <row r="37" spans="1:5" ht="15" customHeight="1" x14ac:dyDescent="0.2">
      <c r="A37" s="77" t="s">
        <v>60</v>
      </c>
      <c r="B37" s="79">
        <v>3110</v>
      </c>
      <c r="C37" s="50">
        <f>-(_xlfn.XLOOKUP($B37,'Jul 19'!$A$3:$A$1048576,'Jul 19'!$C$3:$C$1048576,0,0,1))</f>
        <v>-1577.84</v>
      </c>
      <c r="D37" s="50">
        <f>-(_xlfn.XLOOKUP($B37,'Aug 19'!$A$3:$A$1048576,'Aug 19'!$C$3:$C$1048576,0,0,1))</f>
        <v>-1546.29</v>
      </c>
      <c r="E37" s="50">
        <f>-(_xlfn.XLOOKUP($B37,'Sep 19'!$A$3:$A$1048576,'Sep 19'!$C$3:$C$1048576,0,0,1))</f>
        <v>-1293.8499999999999</v>
      </c>
    </row>
    <row r="38" spans="1:5" ht="15" customHeight="1" x14ac:dyDescent="0.2">
      <c r="A38" s="77" t="s">
        <v>61</v>
      </c>
      <c r="B38" s="79">
        <v>3120</v>
      </c>
      <c r="C38" s="50">
        <f>-(_xlfn.XLOOKUP($B38,'Jul 19'!$A$3:$A$1048576,'Jul 19'!$C$3:$C$1048576,0,0,1))</f>
        <v>-1530.6</v>
      </c>
      <c r="D38" s="50">
        <f>-(_xlfn.XLOOKUP($B38,'Aug 19'!$A$3:$A$1048576,'Aug 19'!$C$3:$C$1048576,0,0,1))</f>
        <v>-3808.2</v>
      </c>
      <c r="E38" s="50">
        <f>-(_xlfn.XLOOKUP($B38,'Sep 19'!$A$3:$A$1048576,'Sep 19'!$C$3:$C$1048576,0,0,1))</f>
        <v>-2992.35</v>
      </c>
    </row>
    <row r="39" spans="1:5" ht="15" customHeight="1" x14ac:dyDescent="0.2">
      <c r="A39" s="77" t="s">
        <v>62</v>
      </c>
      <c r="B39" s="79">
        <v>3130</v>
      </c>
      <c r="C39" s="50">
        <f>-(_xlfn.XLOOKUP($B39,'Jul 19'!$A$3:$A$1048576,'Jul 19'!$C$3:$C$1048576,0,0,1))</f>
        <v>-1734.69</v>
      </c>
      <c r="D39" s="50">
        <f>-(_xlfn.XLOOKUP($B39,'Aug 19'!$A$3:$A$1048576,'Aug 19'!$C$3:$C$1048576,0,0,1))</f>
        <v>-15083.95</v>
      </c>
      <c r="E39" s="50">
        <f>-(_xlfn.XLOOKUP($B39,'Sep 19'!$A$3:$A$1048576,'Sep 19'!$C$3:$C$1048576,0,0,1))</f>
        <v>-7511.51</v>
      </c>
    </row>
    <row r="40" spans="1:5" ht="15" customHeight="1" x14ac:dyDescent="0.2">
      <c r="A40" s="77" t="s">
        <v>146</v>
      </c>
      <c r="B40" s="79">
        <v>3140</v>
      </c>
      <c r="C40" s="50">
        <f>-(_xlfn.XLOOKUP($B40,'Jul 19'!$A$3:$A$1048576,'Jul 19'!$C$3:$C$1048576,0,0,1))</f>
        <v>0</v>
      </c>
      <c r="D40" s="50">
        <f>-(_xlfn.XLOOKUP($B40,'Aug 19'!$A$3:$A$1048576,'Aug 19'!$C$3:$C$1048576,0,0,1))</f>
        <v>0</v>
      </c>
      <c r="E40" s="50">
        <f>-(_xlfn.XLOOKUP($B40,'Sep 19'!$A$3:$A$1048576,'Sep 19'!$C$3:$C$1048576,0,0,1))</f>
        <v>-2178</v>
      </c>
    </row>
    <row r="41" spans="1:5" ht="15" customHeight="1" x14ac:dyDescent="0.2">
      <c r="A41" s="77" t="s">
        <v>147</v>
      </c>
      <c r="B41" s="79">
        <v>3160</v>
      </c>
      <c r="C41" s="50">
        <f>-(_xlfn.XLOOKUP($B41,'Jul 19'!$A$3:$A$1048576,'Jul 19'!$C$3:$C$1048576,0,0,1))</f>
        <v>0</v>
      </c>
      <c r="D41" s="50">
        <f>-(_xlfn.XLOOKUP($B41,'Aug 19'!$A$3:$A$1048576,'Aug 19'!$C$3:$C$1048576,0,0,1))</f>
        <v>0</v>
      </c>
      <c r="E41" s="50">
        <f>-(_xlfn.XLOOKUP($B41,'Sep 19'!$A$3:$A$1048576,'Sep 19'!$C$3:$C$1048576,0,0,1))</f>
        <v>420.9</v>
      </c>
    </row>
    <row r="42" spans="1:5" ht="15" customHeight="1" x14ac:dyDescent="0.2">
      <c r="A42" s="77" t="s">
        <v>128</v>
      </c>
      <c r="B42" s="79">
        <v>3165</v>
      </c>
      <c r="C42" s="50">
        <f>-(_xlfn.XLOOKUP($B42,'Jul 19'!$A$3:$A$1048576,'Jul 19'!$C$3:$C$1048576,0,0,1))</f>
        <v>0</v>
      </c>
      <c r="D42" s="50">
        <f>-(_xlfn.XLOOKUP($B42,'Aug 19'!$A$3:$A$1048576,'Aug 19'!$C$3:$C$1048576,0,0,1))</f>
        <v>1380</v>
      </c>
      <c r="E42" s="50">
        <f>-(_xlfn.XLOOKUP($B42,'Sep 19'!$A$3:$A$1048576,'Sep 19'!$C$3:$C$1048576,0,0,1))</f>
        <v>920</v>
      </c>
    </row>
    <row r="43" spans="1:5" ht="15" customHeight="1" x14ac:dyDescent="0.2">
      <c r="A43" s="77" t="s">
        <v>129</v>
      </c>
      <c r="B43" s="79">
        <v>3190</v>
      </c>
      <c r="C43" s="50">
        <f>-(_xlfn.XLOOKUP($B43,'Jul 19'!$A$3:$A$1048576,'Jul 19'!$C$3:$C$1048576,0,0,1))</f>
        <v>0</v>
      </c>
      <c r="D43" s="50">
        <f>-(_xlfn.XLOOKUP($B43,'Aug 19'!$A$3:$A$1048576,'Aug 19'!$C$3:$C$1048576,0,0,1))</f>
        <v>-128.16</v>
      </c>
      <c r="E43" s="50">
        <f>-(_xlfn.XLOOKUP($B43,'Sep 19'!$A$3:$A$1048576,'Sep 19'!$C$3:$C$1048576,0,0,1))</f>
        <v>0</v>
      </c>
    </row>
    <row r="44" spans="1:5" ht="15" customHeight="1" x14ac:dyDescent="0.2">
      <c r="A44" s="77" t="s">
        <v>63</v>
      </c>
      <c r="B44" s="79">
        <v>3200</v>
      </c>
      <c r="C44" s="50">
        <f>-(_xlfn.XLOOKUP($B44,'Jul 19'!$A$3:$A$1048576,'Jul 19'!$C$3:$C$1048576,0,0,1))</f>
        <v>-49385.1</v>
      </c>
      <c r="D44" s="50">
        <f>-(_xlfn.XLOOKUP($B44,'Aug 19'!$A$3:$A$1048576,'Aug 19'!$C$3:$C$1048576,0,0,1))</f>
        <v>-41103.43</v>
      </c>
      <c r="E44" s="50">
        <f>-(_xlfn.XLOOKUP($B44,'Sep 19'!$A$3:$A$1048576,'Sep 19'!$C$3:$C$1048576,0,0,1))</f>
        <v>-38219.94</v>
      </c>
    </row>
    <row r="45" spans="1:5" ht="15" customHeight="1" x14ac:dyDescent="0.2">
      <c r="A45" s="77" t="s">
        <v>64</v>
      </c>
      <c r="B45" s="79">
        <v>3210</v>
      </c>
      <c r="C45" s="50">
        <f>-(_xlfn.XLOOKUP($B45,'Jul 19'!$A$3:$A$1048576,'Jul 19'!$C$3:$C$1048576,0,0,1))</f>
        <v>-3061.2</v>
      </c>
      <c r="D45" s="50">
        <f>-(_xlfn.XLOOKUP($B45,'Aug 19'!$A$3:$A$1048576,'Aug 19'!$C$3:$C$1048576,0,0,1))</f>
        <v>-7616.41</v>
      </c>
      <c r="E45" s="50">
        <f>-(_xlfn.XLOOKUP($B45,'Sep 19'!$A$3:$A$1048576,'Sep 19'!$C$3:$C$1048576,0,0,1))</f>
        <v>-5984.71</v>
      </c>
    </row>
    <row r="46" spans="1:5" ht="15" customHeight="1" x14ac:dyDescent="0.2">
      <c r="A46" s="77" t="s">
        <v>65</v>
      </c>
      <c r="B46" s="79">
        <v>3220</v>
      </c>
      <c r="C46" s="50">
        <f>-(_xlfn.XLOOKUP($B46,'Jul 19'!$A$3:$A$1048576,'Jul 19'!$C$3:$C$1048576,0,0,1))</f>
        <v>-3155.68</v>
      </c>
      <c r="D46" s="50">
        <f>-(_xlfn.XLOOKUP($B46,'Aug 19'!$A$3:$A$1048576,'Aug 19'!$C$3:$C$1048576,0,0,1))</f>
        <v>-3092.58</v>
      </c>
      <c r="E46" s="50">
        <f>-(_xlfn.XLOOKUP($B46,'Sep 19'!$A$3:$A$1048576,'Sep 19'!$C$3:$C$1048576,0,0,1))</f>
        <v>-2587.6999999999998</v>
      </c>
    </row>
    <row r="47" spans="1:5" ht="15" customHeight="1" x14ac:dyDescent="0.2">
      <c r="A47" s="77" t="s">
        <v>68</v>
      </c>
      <c r="B47" s="79">
        <v>4101</v>
      </c>
      <c r="C47" s="50">
        <f>-(_xlfn.XLOOKUP($B47,'Jul 19'!$A$3:$A$1048576,'Jul 19'!$C$3:$C$1048576,0,0,1))</f>
        <v>-211880.64</v>
      </c>
      <c r="D47" s="50">
        <f>-(_xlfn.XLOOKUP($B47,'Aug 19'!$A$3:$A$1048576,'Aug 19'!$C$3:$C$1048576,0,0,1))</f>
        <v>-205905.64</v>
      </c>
      <c r="E47" s="50">
        <f>-(_xlfn.XLOOKUP($B47,'Sep 19'!$A$3:$A$1048576,'Sep 19'!$C$3:$C$1048576,0,0,1))</f>
        <v>-205905.64</v>
      </c>
    </row>
    <row r="48" spans="1:5" ht="15" customHeight="1" x14ac:dyDescent="0.2">
      <c r="A48" s="77" t="s">
        <v>69</v>
      </c>
      <c r="B48" s="79">
        <v>4111</v>
      </c>
      <c r="C48" s="50">
        <f>-(_xlfn.XLOOKUP($B48,'Jul 19'!$A$3:$A$1048576,'Jul 19'!$C$3:$C$1048576,0,0,1))</f>
        <v>-568.02</v>
      </c>
      <c r="D48" s="50">
        <f>-(_xlfn.XLOOKUP($B48,'Aug 19'!$A$3:$A$1048576,'Aug 19'!$C$3:$C$1048576,0,0,1))</f>
        <v>-568.02</v>
      </c>
      <c r="E48" s="50">
        <f>-(_xlfn.XLOOKUP($B48,'Sep 19'!$A$3:$A$1048576,'Sep 19'!$C$3:$C$1048576,0,0,1))</f>
        <v>-568.02</v>
      </c>
    </row>
    <row r="49" spans="1:5" ht="15" customHeight="1" x14ac:dyDescent="0.2">
      <c r="A49" s="77" t="s">
        <v>70</v>
      </c>
      <c r="B49" s="79">
        <v>4120</v>
      </c>
      <c r="C49" s="50">
        <f>-(_xlfn.XLOOKUP($B49,'Jul 19'!$A$3:$A$1048576,'Jul 19'!$C$3:$C$1048576,0,0,1))</f>
        <v>-10845</v>
      </c>
      <c r="D49" s="50">
        <f>-(_xlfn.XLOOKUP($B49,'Aug 19'!$A$3:$A$1048576,'Aug 19'!$C$3:$C$1048576,0,0,1))</f>
        <v>-10620</v>
      </c>
      <c r="E49" s="50">
        <f>-(_xlfn.XLOOKUP($B49,'Sep 19'!$A$3:$A$1048576,'Sep 19'!$C$3:$C$1048576,0,0,1))</f>
        <v>-10620</v>
      </c>
    </row>
    <row r="50" spans="1:5" ht="15" customHeight="1" x14ac:dyDescent="0.2">
      <c r="A50" s="77" t="s">
        <v>156</v>
      </c>
      <c r="B50" s="79">
        <v>4140</v>
      </c>
      <c r="C50" s="50">
        <f>-(_xlfn.XLOOKUP($B50,'Jul 19'!$A$3:$A$1048576,'Jul 19'!$C$3:$C$1048576,0,0,1))</f>
        <v>0</v>
      </c>
      <c r="D50" s="50">
        <f>-(_xlfn.XLOOKUP($B50,'Aug 19'!$A$3:$A$1048576,'Aug 19'!$C$3:$C$1048576,0,0,1))</f>
        <v>0</v>
      </c>
      <c r="E50" s="50">
        <f>-(_xlfn.XLOOKUP($B50,'Sep 19'!$A$3:$A$1048576,'Sep 19'!$C$3:$C$1048576,0,0,1))</f>
        <v>0</v>
      </c>
    </row>
    <row r="51" spans="1:5" ht="15" customHeight="1" x14ac:dyDescent="0.2">
      <c r="A51" s="77" t="s">
        <v>71</v>
      </c>
      <c r="B51" s="79">
        <v>4165</v>
      </c>
      <c r="C51" s="50">
        <f>-(_xlfn.XLOOKUP($B51,'Jul 19'!$A$3:$A$1048576,'Jul 19'!$C$3:$C$1048576,0,0,1))</f>
        <v>1840</v>
      </c>
      <c r="D51" s="50">
        <f>-(_xlfn.XLOOKUP($B51,'Aug 19'!$A$3:$A$1048576,'Aug 19'!$C$3:$C$1048576,0,0,1))</f>
        <v>1840</v>
      </c>
      <c r="E51" s="50">
        <f>-(_xlfn.XLOOKUP($B51,'Sep 19'!$A$3:$A$1048576,'Sep 19'!$C$3:$C$1048576,0,0,1))</f>
        <v>1840</v>
      </c>
    </row>
    <row r="52" spans="1:5" ht="15" customHeight="1" x14ac:dyDescent="0.2">
      <c r="A52" s="77" t="s">
        <v>72</v>
      </c>
      <c r="B52" s="79">
        <v>4180</v>
      </c>
      <c r="C52" s="50">
        <f>-(_xlfn.XLOOKUP($B52,'Jul 19'!$A$3:$A$1048576,'Jul 19'!$C$3:$C$1048576,0,0,1))</f>
        <v>5293.66</v>
      </c>
      <c r="D52" s="50">
        <f>-(_xlfn.XLOOKUP($B52,'Aug 19'!$A$3:$A$1048576,'Aug 19'!$C$3:$C$1048576,0,0,1))</f>
        <v>5293.66</v>
      </c>
      <c r="E52" s="50">
        <f>-(_xlfn.XLOOKUP($B52,'Sep 19'!$A$3:$A$1048576,'Sep 19'!$C$3:$C$1048576,0,0,1))</f>
        <v>5293.66</v>
      </c>
    </row>
    <row r="53" spans="1:5" ht="15" customHeight="1" x14ac:dyDescent="0.2">
      <c r="A53" s="77" t="s">
        <v>73</v>
      </c>
      <c r="B53" s="79">
        <v>4201</v>
      </c>
      <c r="C53" s="50">
        <f>-(_xlfn.XLOOKUP($B53,'Jul 19'!$A$3:$A$1048576,'Jul 19'!$C$3:$C$1048576,0,0,1))</f>
        <v>-13161.71</v>
      </c>
      <c r="D53" s="50">
        <f>-(_xlfn.XLOOKUP($B53,'Aug 19'!$A$3:$A$1048576,'Aug 19'!$C$3:$C$1048576,0,0,1))</f>
        <v>-13161.71</v>
      </c>
      <c r="E53" s="50">
        <f>-(_xlfn.XLOOKUP($B53,'Sep 19'!$A$3:$A$1048576,'Sep 19'!$C$3:$C$1048576,0,0,1))</f>
        <v>-13161.71</v>
      </c>
    </row>
    <row r="54" spans="1:5" ht="15" customHeight="1" x14ac:dyDescent="0.2">
      <c r="A54" s="77" t="s">
        <v>148</v>
      </c>
      <c r="B54" s="79">
        <v>4205</v>
      </c>
      <c r="C54" s="50">
        <f>-(_xlfn.XLOOKUP($B54,'Jul 19'!$A$3:$A$1048576,'Jul 19'!$C$3:$C$1048576,0,0,1))</f>
        <v>0</v>
      </c>
      <c r="D54" s="50">
        <f>-(_xlfn.XLOOKUP($B54,'Aug 19'!$A$3:$A$1048576,'Aug 19'!$C$3:$C$1048576,0,0,1))</f>
        <v>0</v>
      </c>
      <c r="E54" s="50">
        <f>-(_xlfn.XLOOKUP($B54,'Sep 19'!$A$3:$A$1048576,'Sep 19'!$C$3:$C$1048576,0,0,1))</f>
        <v>-13255</v>
      </c>
    </row>
    <row r="55" spans="1:5" ht="15" customHeight="1" x14ac:dyDescent="0.2">
      <c r="A55" s="77" t="s">
        <v>74</v>
      </c>
      <c r="B55" s="79">
        <v>4210</v>
      </c>
      <c r="C55" s="50">
        <f>-(_xlfn.XLOOKUP($B55,'Jul 19'!$A$3:$A$1048576,'Jul 19'!$C$3:$C$1048576,0,0,1))</f>
        <v>-16470</v>
      </c>
      <c r="D55" s="50">
        <f>-(_xlfn.XLOOKUP($B55,'Aug 19'!$A$3:$A$1048576,'Aug 19'!$C$3:$C$1048576,0,0,1))</f>
        <v>-16020</v>
      </c>
      <c r="E55" s="50">
        <f>-(_xlfn.XLOOKUP($B55,'Sep 19'!$A$3:$A$1048576,'Sep 19'!$C$3:$C$1048576,0,0,1))</f>
        <v>-16020</v>
      </c>
    </row>
    <row r="56" spans="1:5" ht="15" customHeight="1" x14ac:dyDescent="0.2">
      <c r="A56" s="77" t="s">
        <v>75</v>
      </c>
      <c r="B56" s="79">
        <v>4221</v>
      </c>
      <c r="C56" s="50">
        <f>-(_xlfn.XLOOKUP($B56,'Jul 19'!$A$3:$A$1048576,'Jul 19'!$C$3:$C$1048576,0,0,1))</f>
        <v>-1136.04</v>
      </c>
      <c r="D56" s="50">
        <f>-(_xlfn.XLOOKUP($B56,'Aug 19'!$A$3:$A$1048576,'Aug 19'!$C$3:$C$1048576,0,0,1))</f>
        <v>-1136.04</v>
      </c>
      <c r="E56" s="50">
        <f>-(_xlfn.XLOOKUP($B56,'Sep 19'!$A$3:$A$1048576,'Sep 19'!$C$3:$C$1048576,0,0,1))</f>
        <v>-1136.04</v>
      </c>
    </row>
    <row r="57" spans="1:5" ht="15" customHeight="1" x14ac:dyDescent="0.2">
      <c r="A57" s="77" t="s">
        <v>78</v>
      </c>
      <c r="B57" s="79">
        <v>4605</v>
      </c>
      <c r="C57" s="50">
        <f>-(_xlfn.XLOOKUP($B57,'Jul 19'!$A$3:$A$1048576,'Jul 19'!$C$3:$C$1048576,0,0,1))</f>
        <v>-289</v>
      </c>
      <c r="D57" s="50">
        <f>-(_xlfn.XLOOKUP($B57,'Aug 19'!$A$3:$A$1048576,'Aug 19'!$C$3:$C$1048576,0,0,1))</f>
        <v>-289</v>
      </c>
      <c r="E57" s="50">
        <f>-(_xlfn.XLOOKUP($B57,'Sep 19'!$A$3:$A$1048576,'Sep 19'!$C$3:$C$1048576,0,0,1))</f>
        <v>-289</v>
      </c>
    </row>
    <row r="58" spans="1:5" ht="15" customHeight="1" x14ac:dyDescent="0.2">
      <c r="A58" s="77" t="s">
        <v>130</v>
      </c>
      <c r="B58" s="79">
        <v>4610</v>
      </c>
      <c r="C58" s="50">
        <f>-(_xlfn.XLOOKUP($B58,'Jul 19'!$A$3:$A$1048576,'Jul 19'!$C$3:$C$1048576,0,0,1))</f>
        <v>0</v>
      </c>
      <c r="D58" s="50">
        <f>-(_xlfn.XLOOKUP($B58,'Aug 19'!$A$3:$A$1048576,'Aug 19'!$C$3:$C$1048576,0,0,1))</f>
        <v>-407.8</v>
      </c>
      <c r="E58" s="50">
        <f>-(_xlfn.XLOOKUP($B58,'Sep 19'!$A$3:$A$1048576,'Sep 19'!$C$3:$C$1048576,0,0,1))</f>
        <v>-29970.400000000001</v>
      </c>
    </row>
    <row r="59" spans="1:5" ht="15" customHeight="1" x14ac:dyDescent="0.2">
      <c r="A59" s="77" t="s">
        <v>149</v>
      </c>
      <c r="B59" s="79">
        <v>4620</v>
      </c>
      <c r="C59" s="50">
        <f>-(_xlfn.XLOOKUP($B59,'Jul 19'!$A$3:$A$1048576,'Jul 19'!$C$3:$C$1048576,0,0,1))</f>
        <v>0</v>
      </c>
      <c r="D59" s="50">
        <f>-(_xlfn.XLOOKUP($B59,'Aug 19'!$A$3:$A$1048576,'Aug 19'!$C$3:$C$1048576,0,0,1))</f>
        <v>0</v>
      </c>
      <c r="E59" s="50">
        <f>-(_xlfn.XLOOKUP($B59,'Sep 19'!$A$3:$A$1048576,'Sep 19'!$C$3:$C$1048576,0,0,1))</f>
        <v>-28867.15</v>
      </c>
    </row>
    <row r="60" spans="1:5" ht="15" customHeight="1" x14ac:dyDescent="0.2">
      <c r="A60" s="77" t="s">
        <v>79</v>
      </c>
      <c r="B60" s="79">
        <v>4631</v>
      </c>
      <c r="C60" s="50">
        <f>-(_xlfn.XLOOKUP($B60,'Jul 19'!$A$3:$A$1048576,'Jul 19'!$C$3:$C$1048576,0,0,1))</f>
        <v>-84207.38</v>
      </c>
      <c r="D60" s="50">
        <f>-(_xlfn.XLOOKUP($B60,'Aug 19'!$A$3:$A$1048576,'Aug 19'!$C$3:$C$1048576,0,0,1))</f>
        <v>0</v>
      </c>
      <c r="E60" s="50">
        <f>-(_xlfn.XLOOKUP($B60,'Sep 19'!$A$3:$A$1048576,'Sep 19'!$C$3:$C$1048576,0,0,1))</f>
        <v>0</v>
      </c>
    </row>
    <row r="61" spans="1:5" ht="15" customHeight="1" x14ac:dyDescent="0.2">
      <c r="A61" s="77" t="s">
        <v>80</v>
      </c>
      <c r="B61" s="79">
        <v>4650</v>
      </c>
      <c r="C61" s="50">
        <f>-(_xlfn.XLOOKUP($B61,'Jul 19'!$A$3:$A$1048576,'Jul 19'!$C$3:$C$1048576,0,0,1))</f>
        <v>-1765.45</v>
      </c>
      <c r="D61" s="50">
        <f>-(_xlfn.XLOOKUP($B61,'Aug 19'!$A$3:$A$1048576,'Aug 19'!$C$3:$C$1048576,0,0,1))</f>
        <v>-12835.27</v>
      </c>
      <c r="E61" s="50">
        <f>-(_xlfn.XLOOKUP($B61,'Sep 19'!$A$3:$A$1048576,'Sep 19'!$C$3:$C$1048576,0,0,1))</f>
        <v>-2486.38</v>
      </c>
    </row>
    <row r="62" spans="1:5" ht="15" customHeight="1" x14ac:dyDescent="0.2">
      <c r="A62" s="77" t="s">
        <v>131</v>
      </c>
      <c r="B62" s="79">
        <v>4651</v>
      </c>
      <c r="C62" s="50">
        <f>-(_xlfn.XLOOKUP($B62,'Jul 19'!$A$3:$A$1048576,'Jul 19'!$C$3:$C$1048576,0,0,1))</f>
        <v>0</v>
      </c>
      <c r="D62" s="50">
        <f>-(_xlfn.XLOOKUP($B62,'Aug 19'!$A$3:$A$1048576,'Aug 19'!$C$3:$C$1048576,0,0,1))</f>
        <v>-1824.95</v>
      </c>
      <c r="E62" s="50">
        <f>-(_xlfn.XLOOKUP($B62,'Sep 19'!$A$3:$A$1048576,'Sep 19'!$C$3:$C$1048576,0,0,1))</f>
        <v>-5277.25</v>
      </c>
    </row>
    <row r="63" spans="1:5" ht="15" customHeight="1" x14ac:dyDescent="0.2">
      <c r="A63" s="77" t="s">
        <v>81</v>
      </c>
      <c r="B63" s="79">
        <v>4670</v>
      </c>
      <c r="C63" s="50">
        <f>-(_xlfn.XLOOKUP($B63,'Jul 19'!$A$3:$A$1048576,'Jul 19'!$C$3:$C$1048576,0,0,1))</f>
        <v>-6600</v>
      </c>
      <c r="D63" s="50">
        <f>-(_xlfn.XLOOKUP($B63,'Aug 19'!$A$3:$A$1048576,'Aug 19'!$C$3:$C$1048576,0,0,1))</f>
        <v>-6600</v>
      </c>
      <c r="E63" s="50">
        <f>-(_xlfn.XLOOKUP($B63,'Sep 19'!$A$3:$A$1048576,'Sep 19'!$C$3:$C$1048576,0,0,1))</f>
        <v>-6600</v>
      </c>
    </row>
    <row r="64" spans="1:5" ht="15" customHeight="1" x14ac:dyDescent="0.2">
      <c r="A64" s="77" t="s">
        <v>132</v>
      </c>
      <c r="B64" s="79">
        <v>4675</v>
      </c>
      <c r="C64" s="50">
        <f>-(_xlfn.XLOOKUP($B64,'Jul 19'!$A$3:$A$1048576,'Jul 19'!$C$3:$C$1048576,0,0,1))</f>
        <v>0</v>
      </c>
      <c r="D64" s="50">
        <f>-(_xlfn.XLOOKUP($B64,'Aug 19'!$A$3:$A$1048576,'Aug 19'!$C$3:$C$1048576,0,0,1))</f>
        <v>-39117.17</v>
      </c>
      <c r="E64" s="50">
        <f>-(_xlfn.XLOOKUP($B64,'Sep 19'!$A$3:$A$1048576,'Sep 19'!$C$3:$C$1048576,0,0,1))</f>
        <v>-1106.5</v>
      </c>
    </row>
    <row r="65" spans="1:5" ht="15" customHeight="1" x14ac:dyDescent="0.2">
      <c r="A65" s="77" t="s">
        <v>84</v>
      </c>
      <c r="B65" s="79">
        <v>4801</v>
      </c>
      <c r="C65" s="50">
        <f>-(_xlfn.XLOOKUP($B65,'Jul 19'!$A$3:$A$1048576,'Jul 19'!$C$3:$C$1048576,0,0,1))</f>
        <v>-42950</v>
      </c>
      <c r="D65" s="50">
        <f>-(_xlfn.XLOOKUP($B65,'Aug 19'!$A$3:$A$1048576,'Aug 19'!$C$3:$C$1048576,0,0,1))</f>
        <v>24130</v>
      </c>
      <c r="E65" s="50">
        <f>-(_xlfn.XLOOKUP($B65,'Sep 19'!$A$3:$A$1048576,'Sep 19'!$C$3:$C$1048576,0,0,1))</f>
        <v>-13499.2</v>
      </c>
    </row>
    <row r="66" spans="1:5" ht="15" customHeight="1" x14ac:dyDescent="0.2">
      <c r="A66" s="77" t="s">
        <v>85</v>
      </c>
      <c r="B66" s="79">
        <v>4804</v>
      </c>
      <c r="C66" s="50">
        <f>-(_xlfn.XLOOKUP($B66,'Jul 19'!$A$3:$A$1048576,'Jul 19'!$C$3:$C$1048576,0,0,1))</f>
        <v>-16335.88</v>
      </c>
      <c r="D66" s="50">
        <f>-(_xlfn.XLOOKUP($B66,'Aug 19'!$A$3:$A$1048576,'Aug 19'!$C$3:$C$1048576,0,0,1))</f>
        <v>-16336.86</v>
      </c>
      <c r="E66" s="50">
        <f>-(_xlfn.XLOOKUP($B66,'Sep 19'!$A$3:$A$1048576,'Sep 19'!$C$3:$C$1048576,0,0,1))</f>
        <v>-24337.759999999998</v>
      </c>
    </row>
    <row r="67" spans="1:5" ht="15" customHeight="1" x14ac:dyDescent="0.2">
      <c r="A67" s="77" t="s">
        <v>86</v>
      </c>
      <c r="B67" s="79">
        <v>4815</v>
      </c>
      <c r="C67" s="50">
        <f>-(_xlfn.XLOOKUP($B67,'Jul 19'!$A$3:$A$1048576,'Jul 19'!$C$3:$C$1048576,0,0,1))</f>
        <v>-3952.5</v>
      </c>
      <c r="D67" s="50">
        <f>-(_xlfn.XLOOKUP($B67,'Aug 19'!$A$3:$A$1048576,'Aug 19'!$C$3:$C$1048576,0,0,1))</f>
        <v>0</v>
      </c>
      <c r="E67" s="50">
        <f>-(_xlfn.XLOOKUP($B67,'Sep 19'!$A$3:$A$1048576,'Sep 19'!$C$3:$C$1048576,0,0,1))</f>
        <v>-425</v>
      </c>
    </row>
    <row r="68" spans="1:5" ht="15" customHeight="1" x14ac:dyDescent="0.2">
      <c r="A68" s="77" t="s">
        <v>150</v>
      </c>
      <c r="B68" s="79">
        <v>4920</v>
      </c>
      <c r="C68" s="50">
        <f>-(_xlfn.XLOOKUP($B68,'Jul 19'!$A$3:$A$1048576,'Jul 19'!$C$3:$C$1048576,0,0,1))</f>
        <v>0</v>
      </c>
      <c r="D68" s="50">
        <f>-(_xlfn.XLOOKUP($B68,'Aug 19'!$A$3:$A$1048576,'Aug 19'!$C$3:$C$1048576,0,0,1))</f>
        <v>0</v>
      </c>
      <c r="E68" s="50">
        <f>-(_xlfn.XLOOKUP($B68,'Sep 19'!$A$3:$A$1048576,'Sep 19'!$C$3:$C$1048576,0,0,1))</f>
        <v>-224.9</v>
      </c>
    </row>
    <row r="69" spans="1:5" ht="15" customHeight="1" x14ac:dyDescent="0.2">
      <c r="A69" s="77" t="s">
        <v>89</v>
      </c>
      <c r="B69" s="79">
        <v>5100</v>
      </c>
      <c r="C69" s="50">
        <f>-(_xlfn.XLOOKUP($B69,'Jul 19'!$A$3:$A$1048576,'Jul 19'!$C$3:$C$1048576,0,0,1))</f>
        <v>-17750.91</v>
      </c>
      <c r="D69" s="50">
        <f>-(_xlfn.XLOOKUP($B69,'Aug 19'!$A$3:$A$1048576,'Aug 19'!$C$3:$C$1048576,0,0,1))</f>
        <v>-17750.91</v>
      </c>
      <c r="E69" s="50">
        <f>-(_xlfn.XLOOKUP($B69,'Sep 19'!$A$3:$A$1048576,'Sep 19'!$C$3:$C$1048576,0,0,1))</f>
        <v>-17750.91</v>
      </c>
    </row>
    <row r="70" spans="1:5" ht="15" customHeight="1" x14ac:dyDescent="0.2">
      <c r="A70" s="77" t="s">
        <v>154</v>
      </c>
      <c r="B70" s="79">
        <v>5180</v>
      </c>
      <c r="C70" s="50">
        <f>-(_xlfn.XLOOKUP($B70,'Jul 19'!$A$3:$A$1048576,'Jul 19'!$C$3:$C$1048576,0,0,1))</f>
        <v>0</v>
      </c>
      <c r="D70" s="50">
        <f>-(_xlfn.XLOOKUP($B70,'Aug 19'!$A$3:$A$1048576,'Aug 19'!$C$3:$C$1048576,0,0,1))</f>
        <v>0</v>
      </c>
      <c r="E70" s="50">
        <f>-(_xlfn.XLOOKUP($B70,'Sep 19'!$A$3:$A$1048576,'Sep 19'!$C$3:$C$1048576,0,0,1))</f>
        <v>0</v>
      </c>
    </row>
    <row r="71" spans="1:5" ht="15" customHeight="1" x14ac:dyDescent="0.2">
      <c r="A71" s="77" t="s">
        <v>158</v>
      </c>
      <c r="B71" s="79">
        <v>5190</v>
      </c>
      <c r="C71" s="50">
        <f>-(_xlfn.XLOOKUP($B71,'Jul 19'!$A$3:$A$1048576,'Jul 19'!$C$3:$C$1048576,0,0,1))</f>
        <v>-5000</v>
      </c>
      <c r="D71" s="50">
        <f>-(_xlfn.XLOOKUP($B71,'Aug 19'!$A$3:$A$1048576,'Aug 19'!$C$3:$C$1048576,0,0,1))</f>
        <v>-5000</v>
      </c>
      <c r="E71" s="50">
        <f>-(_xlfn.XLOOKUP($B71,'Sep 19'!$A$3:$A$1048576,'Sep 19'!$C$3:$C$1048576,0,0,1))</f>
        <v>-5000</v>
      </c>
    </row>
    <row r="72" spans="1:5" ht="15" customHeight="1" x14ac:dyDescent="0.2">
      <c r="A72" s="77" t="s">
        <v>90</v>
      </c>
      <c r="B72" s="79">
        <v>5200</v>
      </c>
      <c r="C72" s="50">
        <f>-(_xlfn.XLOOKUP($B72,'Jul 19'!$A$3:$A$1048576,'Jul 19'!$C$3:$C$1048576,0,0,1))</f>
        <v>-1940</v>
      </c>
      <c r="D72" s="50">
        <f>-(_xlfn.XLOOKUP($B72,'Aug 19'!$A$3:$A$1048576,'Aug 19'!$C$3:$C$1048576,0,0,1))</f>
        <v>-1930.75</v>
      </c>
      <c r="E72" s="50">
        <f>-(_xlfn.XLOOKUP($B72,'Sep 19'!$A$3:$A$1048576,'Sep 19'!$C$3:$C$1048576,0,0,1))</f>
        <v>-1750</v>
      </c>
    </row>
    <row r="73" spans="1:5" ht="15" customHeight="1" x14ac:dyDescent="0.2">
      <c r="A73" s="77" t="s">
        <v>133</v>
      </c>
      <c r="B73" s="79">
        <v>5400</v>
      </c>
      <c r="C73" s="50">
        <f>-(_xlfn.XLOOKUP($B73,'Jul 19'!$A$3:$A$1048576,'Jul 19'!$C$3:$C$1048576,0,0,1))</f>
        <v>0</v>
      </c>
      <c r="D73" s="50">
        <f>-(_xlfn.XLOOKUP($B73,'Aug 19'!$A$3:$A$1048576,'Aug 19'!$C$3:$C$1048576,0,0,1))</f>
        <v>-286.24</v>
      </c>
      <c r="E73" s="50">
        <f>-(_xlfn.XLOOKUP($B73,'Sep 19'!$A$3:$A$1048576,'Sep 19'!$C$3:$C$1048576,0,0,1))</f>
        <v>0</v>
      </c>
    </row>
    <row r="74" spans="1:5" ht="15" customHeight="1" x14ac:dyDescent="0.2">
      <c r="A74" s="77" t="s">
        <v>134</v>
      </c>
      <c r="B74" s="79">
        <v>5530</v>
      </c>
      <c r="C74" s="50">
        <f>-(_xlfn.XLOOKUP($B74,'Jul 19'!$A$3:$A$1048576,'Jul 19'!$C$3:$C$1048576,0,0,1))</f>
        <v>0</v>
      </c>
      <c r="D74" s="50">
        <f>-(_xlfn.XLOOKUP($B74,'Aug 19'!$A$3:$A$1048576,'Aug 19'!$C$3:$C$1048576,0,0,1))</f>
        <v>-8207.1</v>
      </c>
      <c r="E74" s="50">
        <f>-(_xlfn.XLOOKUP($B74,'Sep 19'!$A$3:$A$1048576,'Sep 19'!$C$3:$C$1048576,0,0,1))</f>
        <v>0</v>
      </c>
    </row>
    <row r="75" spans="1:5" ht="15" customHeight="1" x14ac:dyDescent="0.2">
      <c r="A75" s="77" t="s">
        <v>135</v>
      </c>
      <c r="B75" s="79">
        <v>5550</v>
      </c>
      <c r="C75" s="50">
        <f>-(_xlfn.XLOOKUP($B75,'Jul 19'!$A$3:$A$1048576,'Jul 19'!$C$3:$C$1048576,0,0,1))</f>
        <v>0</v>
      </c>
      <c r="D75" s="50">
        <f>-(_xlfn.XLOOKUP($B75,'Aug 19'!$A$3:$A$1048576,'Aug 19'!$C$3:$C$1048576,0,0,1))</f>
        <v>-2862.5</v>
      </c>
      <c r="E75" s="50">
        <f>-(_xlfn.XLOOKUP($B75,'Sep 19'!$A$3:$A$1048576,'Sep 19'!$C$3:$C$1048576,0,0,1))</f>
        <v>0</v>
      </c>
    </row>
    <row r="76" spans="1:5" ht="15" customHeight="1" x14ac:dyDescent="0.2">
      <c r="A76" s="77" t="s">
        <v>92</v>
      </c>
      <c r="B76" s="79">
        <v>6100</v>
      </c>
      <c r="C76" s="50">
        <f>-(_xlfn.XLOOKUP($B76,'Jul 19'!$A$3:$A$1048576,'Jul 19'!$C$3:$C$1048576,0,0,1))</f>
        <v>5000</v>
      </c>
      <c r="D76" s="50">
        <f>-(_xlfn.XLOOKUP($B76,'Aug 19'!$A$3:$A$1048576,'Aug 19'!$C$3:$C$1048576,0,0,1))</f>
        <v>-13000</v>
      </c>
      <c r="E76" s="50">
        <f>-(_xlfn.XLOOKUP($B76,'Sep 19'!$A$3:$A$1048576,'Sep 19'!$C$3:$C$1048576,0,0,1))</f>
        <v>0</v>
      </c>
    </row>
    <row r="77" spans="1:5" ht="15" customHeight="1" x14ac:dyDescent="0.2">
      <c r="A77" s="77" t="s">
        <v>93</v>
      </c>
      <c r="B77" s="79">
        <v>6150</v>
      </c>
      <c r="C77" s="50">
        <f>-(_xlfn.XLOOKUP($B77,'Jul 19'!$A$3:$A$1048576,'Jul 19'!$C$3:$C$1048576,0,0,1))</f>
        <v>-5418.75</v>
      </c>
      <c r="D77" s="50">
        <f>-(_xlfn.XLOOKUP($B77,'Aug 19'!$A$3:$A$1048576,'Aug 19'!$C$3:$C$1048576,0,0,1))</f>
        <v>-6587.5</v>
      </c>
      <c r="E77" s="50">
        <f>-(_xlfn.XLOOKUP($B77,'Sep 19'!$A$3:$A$1048576,'Sep 19'!$C$3:$C$1048576,0,0,1))</f>
        <v>-5100</v>
      </c>
    </row>
    <row r="78" spans="1:5" ht="15" customHeight="1" x14ac:dyDescent="0.2">
      <c r="A78" s="77" t="s">
        <v>94</v>
      </c>
      <c r="B78" s="79">
        <v>6200</v>
      </c>
      <c r="C78" s="50">
        <f>-(_xlfn.XLOOKUP($B78,'Jul 19'!$A$3:$A$1048576,'Jul 19'!$C$3:$C$1048576,0,0,1))</f>
        <v>-236</v>
      </c>
      <c r="D78" s="50">
        <f>-(_xlfn.XLOOKUP($B78,'Aug 19'!$A$3:$A$1048576,'Aug 19'!$C$3:$C$1048576,0,0,1))</f>
        <v>0</v>
      </c>
      <c r="E78" s="50">
        <f>-(_xlfn.XLOOKUP($B78,'Sep 19'!$A$3:$A$1048576,'Sep 19'!$C$3:$C$1048576,0,0,1))</f>
        <v>0</v>
      </c>
    </row>
    <row r="79" spans="1:5" ht="15" customHeight="1" x14ac:dyDescent="0.2">
      <c r="A79" s="77" t="s">
        <v>152</v>
      </c>
      <c r="B79" s="79">
        <v>6225</v>
      </c>
      <c r="C79" s="50">
        <f>-(_xlfn.XLOOKUP($B79,'Jul 19'!$A$3:$A$1048576,'Jul 19'!$C$3:$C$1048576,0,0,1))</f>
        <v>0</v>
      </c>
      <c r="D79" s="50">
        <f>-(_xlfn.XLOOKUP($B79,'Aug 19'!$A$3:$A$1048576,'Aug 19'!$C$3:$C$1048576,0,0,1))</f>
        <v>0</v>
      </c>
      <c r="E79" s="50">
        <f>-(_xlfn.XLOOKUP($B79,'Sep 19'!$A$3:$A$1048576,'Sep 19'!$C$3:$C$1048576,0,0,1))</f>
        <v>-3465.26</v>
      </c>
    </row>
    <row r="80" spans="1:5" ht="15" customHeight="1" x14ac:dyDescent="0.2">
      <c r="A80" s="77" t="s">
        <v>95</v>
      </c>
      <c r="B80" s="79">
        <v>6400</v>
      </c>
      <c r="C80" s="50">
        <f>-(_xlfn.XLOOKUP($B80,'Jul 19'!$A$3:$A$1048576,'Jul 19'!$C$3:$C$1048576,0,0,1))</f>
        <v>-1995</v>
      </c>
      <c r="D80" s="50">
        <f>-(_xlfn.XLOOKUP($B80,'Aug 19'!$A$3:$A$1048576,'Aug 19'!$C$3:$C$1048576,0,0,1))</f>
        <v>-3975</v>
      </c>
      <c r="E80" s="50">
        <f>-(_xlfn.XLOOKUP($B80,'Sep 19'!$A$3:$A$1048576,'Sep 19'!$C$3:$C$1048576,0,0,1))</f>
        <v>-91.22</v>
      </c>
    </row>
    <row r="81" spans="1:5" ht="15" customHeight="1" x14ac:dyDescent="0.2">
      <c r="A81" s="77" t="s">
        <v>96</v>
      </c>
      <c r="B81" s="79">
        <v>6860</v>
      </c>
      <c r="C81" s="50">
        <f>-(_xlfn.XLOOKUP($B81,'Jul 19'!$A$3:$A$1048576,'Jul 19'!$C$3:$C$1048576,0,0,1))</f>
        <v>-625.66999999999996</v>
      </c>
      <c r="D81" s="50">
        <f>-(_xlfn.XLOOKUP($B81,'Aug 19'!$A$3:$A$1048576,'Aug 19'!$C$3:$C$1048576,0,0,1))</f>
        <v>0</v>
      </c>
      <c r="E81" s="50">
        <f>-(_xlfn.XLOOKUP($B81,'Sep 19'!$A$3:$A$1048576,'Sep 19'!$C$3:$C$1048576,0,0,1))</f>
        <v>0</v>
      </c>
    </row>
    <row r="82" spans="1:5" ht="15" customHeight="1" x14ac:dyDescent="0.2">
      <c r="A82" s="77" t="s">
        <v>136</v>
      </c>
      <c r="B82" s="79">
        <v>6870</v>
      </c>
      <c r="C82" s="50">
        <f>-(_xlfn.XLOOKUP($B82,'Jul 19'!$A$3:$A$1048576,'Jul 19'!$C$3:$C$1048576,0,0,1))</f>
        <v>0</v>
      </c>
      <c r="D82" s="50">
        <f>-(_xlfn.XLOOKUP($B82,'Aug 19'!$A$3:$A$1048576,'Aug 19'!$C$3:$C$1048576,0,0,1))</f>
        <v>-1240</v>
      </c>
      <c r="E82" s="50">
        <f>-(_xlfn.XLOOKUP($B82,'Sep 19'!$A$3:$A$1048576,'Sep 19'!$C$3:$C$1048576,0,0,1))</f>
        <v>0</v>
      </c>
    </row>
    <row r="83" spans="1:5" ht="15" customHeight="1" x14ac:dyDescent="0.2">
      <c r="A83" s="77" t="s">
        <v>97</v>
      </c>
      <c r="B83" s="79">
        <v>6915</v>
      </c>
      <c r="C83" s="50">
        <f>-(_xlfn.XLOOKUP($B83,'Jul 19'!$A$3:$A$1048576,'Jul 19'!$C$3:$C$1048576,0,0,1))</f>
        <v>-1020</v>
      </c>
      <c r="D83" s="50">
        <f>-(_xlfn.XLOOKUP($B83,'Aug 19'!$A$3:$A$1048576,'Aug 19'!$C$3:$C$1048576,0,0,1))</f>
        <v>-3855</v>
      </c>
      <c r="E83" s="50">
        <f>-(_xlfn.XLOOKUP($B83,'Sep 19'!$A$3:$A$1048576,'Sep 19'!$C$3:$C$1048576,0,0,1))</f>
        <v>-3585</v>
      </c>
    </row>
    <row r="84" spans="1:5" ht="15" customHeight="1" x14ac:dyDescent="0.2">
      <c r="A84" s="77" t="s">
        <v>137</v>
      </c>
      <c r="B84" s="79">
        <v>7000</v>
      </c>
      <c r="C84" s="50">
        <f>-(_xlfn.XLOOKUP($B84,'Jul 19'!$A$3:$A$1048576,'Jul 19'!$C$3:$C$1048576,0,0,1))</f>
        <v>0</v>
      </c>
      <c r="D84" s="50">
        <f>-(_xlfn.XLOOKUP($B84,'Aug 19'!$A$3:$A$1048576,'Aug 19'!$C$3:$C$1048576,0,0,1))</f>
        <v>-367.88</v>
      </c>
      <c r="E84" s="50">
        <f>-(_xlfn.XLOOKUP($B84,'Sep 19'!$A$3:$A$1048576,'Sep 19'!$C$3:$C$1048576,0,0,1))</f>
        <v>-2167.37</v>
      </c>
    </row>
    <row r="85" spans="1:5" ht="15" customHeight="1" x14ac:dyDescent="0.2">
      <c r="A85" s="77" t="s">
        <v>138</v>
      </c>
      <c r="B85" s="79">
        <v>7200</v>
      </c>
      <c r="C85" s="50">
        <f>-(_xlfn.XLOOKUP($B85,'Jul 19'!$A$3:$A$1048576,'Jul 19'!$C$3:$C$1048576,0,0,1))</f>
        <v>0</v>
      </c>
      <c r="D85" s="50">
        <f>-(_xlfn.XLOOKUP($B85,'Aug 19'!$A$3:$A$1048576,'Aug 19'!$C$3:$C$1048576,0,0,1))</f>
        <v>-1.5</v>
      </c>
      <c r="E85" s="50">
        <f>-(_xlfn.XLOOKUP($B85,'Sep 19'!$A$3:$A$1048576,'Sep 19'!$C$3:$C$1048576,0,0,1))</f>
        <v>-1.53</v>
      </c>
    </row>
    <row r="86" spans="1:5" ht="15" customHeight="1" x14ac:dyDescent="0.2">
      <c r="A86" s="77" t="s">
        <v>157</v>
      </c>
      <c r="B86" s="79">
        <v>7501</v>
      </c>
      <c r="C86" s="50">
        <f>-(_xlfn.XLOOKUP($B86,'Jul 19'!$A$3:$A$1048576,'Jul 19'!$C$3:$C$1048576,0,0,1))</f>
        <v>-1425</v>
      </c>
      <c r="D86" s="50">
        <f>-(_xlfn.XLOOKUP($B86,'Aug 19'!$A$3:$A$1048576,'Aug 19'!$C$3:$C$1048576,0,0,1))</f>
        <v>-1425</v>
      </c>
      <c r="E86" s="50">
        <f>-(_xlfn.XLOOKUP($B86,'Sep 19'!$A$3:$A$1048576,'Sep 19'!$C$3:$C$1048576,0,0,1))</f>
        <v>-1425</v>
      </c>
    </row>
    <row r="87" spans="1:5" ht="11.85" customHeight="1" x14ac:dyDescent="0.2">
      <c r="A87" s="77" t="s">
        <v>98</v>
      </c>
      <c r="B87" s="79">
        <v>7600</v>
      </c>
      <c r="C87" s="50">
        <f>-(_xlfn.XLOOKUP($B87,'Jul 19'!$A$3:$A$1048576,'Jul 19'!$C$3:$C$1048576,0,0,1))</f>
        <v>-1722.92</v>
      </c>
      <c r="D87" s="50">
        <f>-(_xlfn.XLOOKUP($B87,'Aug 19'!$A$3:$A$1048576,'Aug 19'!$C$3:$C$1048576,0,0,1))</f>
        <v>-5431.17</v>
      </c>
      <c r="E87" s="50">
        <f>-(_xlfn.XLOOKUP($B87,'Sep 19'!$A$3:$A$1048576,'Sep 19'!$C$3:$C$1048576,0,0,1))</f>
        <v>-4087.25</v>
      </c>
    </row>
    <row r="88" spans="1:5" ht="15" customHeight="1" x14ac:dyDescent="0.2">
      <c r="A88" s="77" t="s">
        <v>99</v>
      </c>
      <c r="B88" s="79">
        <v>7645</v>
      </c>
      <c r="C88" s="50">
        <f>-(_xlfn.XLOOKUP($B88,'Jul 19'!$A$3:$A$1048576,'Jul 19'!$C$3:$C$1048576,0,0,1))</f>
        <v>-3392</v>
      </c>
      <c r="D88" s="50">
        <f>-(_xlfn.XLOOKUP($B88,'Aug 19'!$A$3:$A$1048576,'Aug 19'!$C$3:$C$1048576,0,0,1))</f>
        <v>-2295</v>
      </c>
      <c r="E88" s="50">
        <f>-(_xlfn.XLOOKUP($B88,'Sep 19'!$A$3:$A$1048576,'Sep 19'!$C$3:$C$1048576,0,0,1))</f>
        <v>-2669</v>
      </c>
    </row>
    <row r="89" spans="1:5" ht="15" customHeight="1" x14ac:dyDescent="0.2">
      <c r="A89" s="77" t="s">
        <v>100</v>
      </c>
      <c r="B89" s="79">
        <v>7650</v>
      </c>
      <c r="C89" s="50">
        <f>-(_xlfn.XLOOKUP($B89,'Jul 19'!$A$3:$A$1048576,'Jul 19'!$C$3:$C$1048576,0,0,1))</f>
        <v>-1383</v>
      </c>
      <c r="D89" s="50">
        <f>-(_xlfn.XLOOKUP($B89,'Aug 19'!$A$3:$A$1048576,'Aug 19'!$C$3:$C$1048576,0,0,1))</f>
        <v>0</v>
      </c>
      <c r="E89" s="50">
        <f>-(_xlfn.XLOOKUP($B89,'Sep 19'!$A$3:$A$1048576,'Sep 19'!$C$3:$C$1048576,0,0,1))</f>
        <v>-1383</v>
      </c>
    </row>
    <row r="90" spans="1:5" ht="15" customHeight="1" x14ac:dyDescent="0.2">
      <c r="A90" s="77" t="s">
        <v>101</v>
      </c>
      <c r="B90" s="79">
        <v>7651</v>
      </c>
      <c r="C90" s="50">
        <f>-(_xlfn.XLOOKUP($B90,'Jul 19'!$A$3:$A$1048576,'Jul 19'!$C$3:$C$1048576,0,0,1))</f>
        <v>-946</v>
      </c>
      <c r="D90" s="50">
        <f>-(_xlfn.XLOOKUP($B90,'Aug 19'!$A$3:$A$1048576,'Aug 19'!$C$3:$C$1048576,0,0,1))</f>
        <v>0</v>
      </c>
      <c r="E90" s="50">
        <f>-(_xlfn.XLOOKUP($B90,'Sep 19'!$A$3:$A$1048576,'Sep 19'!$C$3:$C$1048576,0,0,1))</f>
        <v>-946</v>
      </c>
    </row>
    <row r="91" spans="1:5" ht="15" customHeight="1" x14ac:dyDescent="0.2">
      <c r="A91" s="77" t="s">
        <v>102</v>
      </c>
      <c r="B91" s="79">
        <v>7652</v>
      </c>
      <c r="C91" s="50">
        <f>-(_xlfn.XLOOKUP($B91,'Jul 19'!$A$3:$A$1048576,'Jul 19'!$C$3:$C$1048576,0,0,1))</f>
        <v>-3134.34</v>
      </c>
      <c r="D91" s="50">
        <f>-(_xlfn.XLOOKUP($B91,'Aug 19'!$A$3:$A$1048576,'Aug 19'!$C$3:$C$1048576,0,0,1))</f>
        <v>0</v>
      </c>
      <c r="E91" s="50">
        <f>-(_xlfn.XLOOKUP($B91,'Sep 19'!$A$3:$A$1048576,'Sep 19'!$C$3:$C$1048576,0,0,1))</f>
        <v>0</v>
      </c>
    </row>
    <row r="92" spans="1:5" ht="15" customHeight="1" x14ac:dyDescent="0.2">
      <c r="A92" s="77" t="s">
        <v>103</v>
      </c>
      <c r="B92" s="79">
        <v>7655</v>
      </c>
      <c r="C92" s="50">
        <f>-(_xlfn.XLOOKUP($B92,'Jul 19'!$A$3:$A$1048576,'Jul 19'!$C$3:$C$1048576,0,0,1))</f>
        <v>-11545.85</v>
      </c>
      <c r="D92" s="50">
        <f>-(_xlfn.XLOOKUP($B92,'Aug 19'!$A$3:$A$1048576,'Aug 19'!$C$3:$C$1048576,0,0,1))</f>
        <v>-9524.7000000000007</v>
      </c>
      <c r="E92" s="50">
        <f>-(_xlfn.XLOOKUP($B92,'Sep 19'!$A$3:$A$1048576,'Sep 19'!$C$3:$C$1048576,0,0,1))</f>
        <v>-10573.7</v>
      </c>
    </row>
    <row r="93" spans="1:5" ht="15" customHeight="1" x14ac:dyDescent="0.2">
      <c r="A93" s="77" t="s">
        <v>104</v>
      </c>
      <c r="B93" s="79">
        <v>7660</v>
      </c>
      <c r="C93" s="50">
        <f>-(_xlfn.XLOOKUP($B93,'Jul 19'!$A$3:$A$1048576,'Jul 19'!$C$3:$C$1048576,0,0,1))</f>
        <v>-1489</v>
      </c>
      <c r="D93" s="50">
        <f>-(_xlfn.XLOOKUP($B93,'Aug 19'!$A$3:$A$1048576,'Aug 19'!$C$3:$C$1048576,0,0,1))</f>
        <v>-2310.5700000000002</v>
      </c>
      <c r="E93" s="50">
        <f>-(_xlfn.XLOOKUP($B93,'Sep 19'!$A$3:$A$1048576,'Sep 19'!$C$3:$C$1048576,0,0,1))</f>
        <v>-1342.3</v>
      </c>
    </row>
    <row r="94" spans="1:5" ht="15" customHeight="1" x14ac:dyDescent="0.2">
      <c r="A94" s="77" t="s">
        <v>105</v>
      </c>
      <c r="B94" s="79">
        <v>7800</v>
      </c>
      <c r="C94" s="50">
        <f>-(_xlfn.XLOOKUP($B94,'Jul 19'!$A$3:$A$1048576,'Jul 19'!$C$3:$C$1048576,0,0,1))</f>
        <v>-315.95999999999998</v>
      </c>
      <c r="D94" s="50">
        <f>-(_xlfn.XLOOKUP($B94,'Aug 19'!$A$3:$A$1048576,'Aug 19'!$C$3:$C$1048576,0,0,1))</f>
        <v>0</v>
      </c>
      <c r="E94" s="50">
        <f>-(_xlfn.XLOOKUP($B94,'Sep 19'!$A$3:$A$1048576,'Sep 19'!$C$3:$C$1048576,0,0,1))</f>
        <v>0</v>
      </c>
    </row>
    <row r="95" spans="1:5" ht="15" customHeight="1" x14ac:dyDescent="0.2">
      <c r="A95" s="77" t="s">
        <v>106</v>
      </c>
      <c r="B95" s="79">
        <v>7950</v>
      </c>
      <c r="C95" s="50">
        <f>-(_xlfn.XLOOKUP($B95,'Jul 19'!$A$3:$A$1048576,'Jul 19'!$C$3:$C$1048576,0,0,1))</f>
        <v>-0.94</v>
      </c>
      <c r="D95" s="50">
        <f>-(_xlfn.XLOOKUP($B95,'Aug 19'!$A$3:$A$1048576,'Aug 19'!$C$3:$C$1048576,0,0,1))</f>
        <v>-0.61</v>
      </c>
      <c r="E95" s="50">
        <f>-(_xlfn.XLOOKUP($B95,'Sep 19'!$A$3:$A$1048576,'Sep 19'!$C$3:$C$1048576,0,0,1))</f>
        <v>-0.01</v>
      </c>
    </row>
    <row r="96" spans="1:5" ht="15" customHeight="1" x14ac:dyDescent="0.2">
      <c r="A96" s="77" t="s">
        <v>110</v>
      </c>
      <c r="B96" s="79">
        <v>9100</v>
      </c>
      <c r="C96" s="50">
        <f>-(_xlfn.XLOOKUP($B96,'Jul 19'!$A$3:$A$1048576,'Jul 19'!$C$3:$C$1048576,0,0,1))</f>
        <v>-5947.36</v>
      </c>
      <c r="D96" s="50">
        <f>-(_xlfn.XLOOKUP($B96,'Aug 19'!$A$3:$A$1048576,'Aug 19'!$C$3:$C$1048576,0,0,1))</f>
        <v>0</v>
      </c>
      <c r="E96" s="50">
        <f>-(_xlfn.XLOOKUP($B96,'Sep 19'!$A$3:$A$1048576,'Sep 19'!$C$3:$C$1048576,0,0,1))</f>
        <v>-6321.6</v>
      </c>
    </row>
    <row r="97" spans="1:5" ht="15" customHeight="1" x14ac:dyDescent="0.2">
      <c r="A97" s="77" t="s">
        <v>113</v>
      </c>
      <c r="B97" s="79">
        <v>9850</v>
      </c>
      <c r="C97" s="50">
        <f>-(_xlfn.XLOOKUP($B97,'Jul 19'!$A$3:$A$1048576,'Jul 19'!$C$3:$C$1048576,0,0,1))</f>
        <v>2811.4</v>
      </c>
      <c r="D97" s="50">
        <f>-(_xlfn.XLOOKUP($B97,'Aug 19'!$A$3:$A$1048576,'Aug 19'!$C$3:$C$1048576,0,0,1))</f>
        <v>1318.47</v>
      </c>
      <c r="E97" s="50">
        <f>-(_xlfn.XLOOKUP($B97,'Sep 19'!$A$3:$A$1048576,'Sep 19'!$C$3:$C$1048576,0,0,1))</f>
        <v>0</v>
      </c>
    </row>
    <row r="98" spans="1:5" ht="15" customHeight="1" x14ac:dyDescent="0.2">
      <c r="A98" s="77" t="s">
        <v>153</v>
      </c>
      <c r="B98" s="79">
        <v>9910</v>
      </c>
      <c r="C98" s="50">
        <f>-(_xlfn.XLOOKUP($B98,'Jul 19'!$A$3:$A$1048576,'Jul 19'!$C$3:$C$1048576,0,0,1))</f>
        <v>0</v>
      </c>
      <c r="D98" s="50">
        <f>-(_xlfn.XLOOKUP($B98,'Aug 19'!$A$3:$A$1048576,'Aug 19'!$C$3:$C$1048576,0,0,1))</f>
        <v>0</v>
      </c>
      <c r="E98" s="50">
        <f>-(_xlfn.XLOOKUP($B98,'Sep 19'!$A$3:$A$1048576,'Sep 19'!$C$3:$C$1048576,0,0,1))</f>
        <v>-6901.91</v>
      </c>
    </row>
    <row r="99" spans="1:5" ht="15" customHeight="1" x14ac:dyDescent="0.2">
      <c r="A99" s="77" t="s">
        <v>115</v>
      </c>
      <c r="B99" s="79">
        <v>9920</v>
      </c>
      <c r="C99" s="50">
        <f>-(_xlfn.XLOOKUP($B99,'Jul 19'!$A$3:$A$1048576,'Jul 19'!$C$3:$C$1048576,0,0,1))</f>
        <v>-2168.61</v>
      </c>
      <c r="D99" s="50">
        <f>-(_xlfn.XLOOKUP($B99,'Aug 19'!$A$3:$A$1048576,'Aug 19'!$C$3:$C$1048576,0,0,1))</f>
        <v>0</v>
      </c>
      <c r="E99" s="50">
        <f>-(_xlfn.XLOOKUP($B99,'Sep 19'!$A$3:$A$1048576,'Sep 19'!$C$3:$C$1048576,0,0,1))</f>
        <v>-1655.05</v>
      </c>
    </row>
    <row r="100" spans="1:5" ht="15" customHeight="1" x14ac:dyDescent="0.2">
      <c r="A100" s="77" t="s">
        <v>155</v>
      </c>
      <c r="B100" s="79">
        <v>9925</v>
      </c>
      <c r="C100" s="50">
        <f>-(_xlfn.XLOOKUP($B100,'Jul 19'!$A$3:$A$1048576,'Jul 19'!$C$3:$C$1048576,0,0,1))</f>
        <v>0</v>
      </c>
      <c r="D100" s="50">
        <f>-(_xlfn.XLOOKUP($B100,'Aug 19'!$A$3:$A$1048576,'Aug 19'!$C$3:$C$1048576,0,0,1))</f>
        <v>0</v>
      </c>
      <c r="E100" s="50">
        <f>-(_xlfn.XLOOKUP($B100,'Sep 19'!$A$3:$A$1048576,'Sep 19'!$C$3:$C$1048576,0,0,1))</f>
        <v>0</v>
      </c>
    </row>
    <row r="101" spans="1:5" ht="15" customHeight="1" x14ac:dyDescent="0.2">
      <c r="A101" s="77" t="s">
        <v>116</v>
      </c>
      <c r="B101" s="79">
        <v>9930</v>
      </c>
      <c r="C101" s="50">
        <f>-(_xlfn.XLOOKUP($B101,'Jul 19'!$A$3:$A$1048576,'Jul 19'!$C$3:$C$1048576,0,0,1))</f>
        <v>-1149</v>
      </c>
      <c r="D101" s="50">
        <f>-(_xlfn.XLOOKUP($B101,'Aug 19'!$A$3:$A$1048576,'Aug 19'!$C$3:$C$1048576,0,0,1))</f>
        <v>-1757.5</v>
      </c>
      <c r="E101" s="50">
        <f>-(_xlfn.XLOOKUP($B101,'Sep 19'!$A$3:$A$1048576,'Sep 19'!$C$3:$C$1048576,0,0,1))</f>
        <v>-863</v>
      </c>
    </row>
    <row r="102" spans="1:5" ht="15" customHeight="1" x14ac:dyDescent="0.2">
      <c r="A102" s="77" t="s">
        <v>117</v>
      </c>
      <c r="B102" s="79">
        <v>9940</v>
      </c>
      <c r="C102" s="50">
        <f>-(_xlfn.XLOOKUP($B102,'Jul 19'!$A$3:$A$1048576,'Jul 19'!$C$3:$C$1048576,0,0,1))</f>
        <v>-356.28</v>
      </c>
      <c r="D102" s="50">
        <f>-(_xlfn.XLOOKUP($B102,'Aug 19'!$A$3:$A$1048576,'Aug 19'!$C$3:$C$1048576,0,0,1))</f>
        <v>-274.43</v>
      </c>
      <c r="E102" s="50">
        <f>-(_xlfn.XLOOKUP($B102,'Sep 19'!$A$3:$A$1048576,'Sep 19'!$C$3:$C$1048576,0,0,1))</f>
        <v>-192.24</v>
      </c>
    </row>
    <row r="103" spans="1:5" ht="15" customHeight="1" x14ac:dyDescent="0.2">
      <c r="A103" s="77" t="s">
        <v>139</v>
      </c>
      <c r="B103" s="79">
        <v>9950</v>
      </c>
      <c r="C103" s="50">
        <f>-(_xlfn.XLOOKUP($B103,'Jul 19'!$A$3:$A$1048576,'Jul 19'!$C$3:$C$1048576,0,0,1))</f>
        <v>0</v>
      </c>
      <c r="D103" s="50">
        <f>-(_xlfn.XLOOKUP($B103,'Aug 19'!$A$3:$A$1048576,'Aug 19'!$C$3:$C$1048576,0,0,1))</f>
        <v>-1791.22</v>
      </c>
      <c r="E103" s="50">
        <f>-(_xlfn.XLOOKUP($B103,'Sep 19'!$A$3:$A$1048576,'Sep 19'!$C$3:$C$1048576,0,0,1))</f>
        <v>0</v>
      </c>
    </row>
    <row r="104" spans="1:5" ht="15" customHeight="1" x14ac:dyDescent="0.2">
      <c r="A104" s="77" t="s">
        <v>140</v>
      </c>
      <c r="B104" s="79">
        <v>9990</v>
      </c>
      <c r="C104" s="50">
        <f>-(_xlfn.XLOOKUP($B104,'Jul 19'!$A$3:$A$1048576,'Jul 19'!$C$3:$C$1048576,0,0,1))</f>
        <v>0</v>
      </c>
      <c r="D104" s="50">
        <f>-(_xlfn.XLOOKUP($B104,'Aug 19'!$A$3:$A$1048576,'Aug 19'!$C$3:$C$1048576,0,0,1))</f>
        <v>-15.56</v>
      </c>
      <c r="E104" s="50">
        <f>-(_xlfn.XLOOKUP($B104,'Sep 19'!$A$3:$A$1048576,'Sep 19'!$C$3:$C$1048576,0,0,1))</f>
        <v>0</v>
      </c>
    </row>
    <row r="105" spans="1:5" s="83" customFormat="1" ht="15" customHeight="1" x14ac:dyDescent="0.2">
      <c r="A105" s="84"/>
      <c r="B105" s="85"/>
      <c r="C105" s="82"/>
      <c r="D105" s="82"/>
      <c r="E105" s="82"/>
    </row>
    <row r="106" spans="1:5" ht="15" customHeight="1" x14ac:dyDescent="0.2">
      <c r="A106" s="77"/>
      <c r="B106" s="80"/>
      <c r="C106" s="50"/>
      <c r="D106" s="50"/>
      <c r="E106" s="50"/>
    </row>
  </sheetData>
  <phoneticPr fontId="2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E639-4254-4811-9244-F758EE63014E}">
  <sheetPr>
    <tabColor rgb="FF00B0F0"/>
  </sheetPr>
  <dimension ref="A1:Y93"/>
  <sheetViews>
    <sheetView topLeftCell="A60" workbookViewId="0">
      <selection activeCell="B93" sqref="B93"/>
    </sheetView>
  </sheetViews>
  <sheetFormatPr defaultColWidth="9.140625" defaultRowHeight="15" x14ac:dyDescent="0.25"/>
  <cols>
    <col min="1" max="1" width="6.85546875" style="64" customWidth="1"/>
    <col min="2" max="2" width="55.5703125" style="64" customWidth="1"/>
    <col min="3" max="3" width="12" style="64" customWidth="1"/>
    <col min="4" max="4" width="13.5703125" style="64" customWidth="1"/>
    <col min="5" max="16384" width="9.140625" style="64"/>
  </cols>
  <sheetData>
    <row r="1" spans="1:25" x14ac:dyDescent="0.25">
      <c r="A1" s="70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A2" s="65" t="s">
        <v>28</v>
      </c>
      <c r="B2" s="65" t="s">
        <v>29</v>
      </c>
      <c r="C2" s="66" t="s">
        <v>30</v>
      </c>
      <c r="D2" s="66" t="s">
        <v>31</v>
      </c>
    </row>
    <row r="3" spans="1:25" x14ac:dyDescent="0.25">
      <c r="A3">
        <v>1000</v>
      </c>
      <c r="B3" t="s">
        <v>32</v>
      </c>
      <c r="C3" s="76">
        <v>-19112.599999999999</v>
      </c>
      <c r="D3" s="72">
        <v>-19112.599999999999</v>
      </c>
    </row>
    <row r="4" spans="1:25" x14ac:dyDescent="0.25">
      <c r="A4">
        <v>1200</v>
      </c>
      <c r="B4" t="s">
        <v>33</v>
      </c>
      <c r="C4" s="72">
        <v>-793076.42</v>
      </c>
      <c r="D4" s="72">
        <v>-793076.42</v>
      </c>
    </row>
    <row r="5" spans="1:25" x14ac:dyDescent="0.25">
      <c r="A5">
        <v>1250</v>
      </c>
      <c r="B5" t="s">
        <v>34</v>
      </c>
      <c r="C5" s="72">
        <v>-46968.34</v>
      </c>
      <c r="D5" s="72">
        <v>-46968.34</v>
      </c>
    </row>
    <row r="6" spans="1:25" x14ac:dyDescent="0.25">
      <c r="A6">
        <v>1300</v>
      </c>
      <c r="B6" t="s">
        <v>35</v>
      </c>
      <c r="C6" s="72">
        <v>-13811.14</v>
      </c>
      <c r="D6" s="72">
        <v>-13811.14</v>
      </c>
    </row>
    <row r="7" spans="1:25" x14ac:dyDescent="0.25">
      <c r="A7">
        <v>1550</v>
      </c>
      <c r="B7" t="s">
        <v>36</v>
      </c>
      <c r="C7" s="72">
        <v>-45726.67</v>
      </c>
      <c r="D7" s="72">
        <v>-45726.67</v>
      </c>
    </row>
    <row r="8" spans="1:25" x14ac:dyDescent="0.25">
      <c r="A8">
        <v>1600</v>
      </c>
      <c r="B8" t="s">
        <v>37</v>
      </c>
      <c r="C8" s="72">
        <v>-24775</v>
      </c>
      <c r="D8" s="72">
        <v>-24775</v>
      </c>
    </row>
    <row r="9" spans="1:25" x14ac:dyDescent="0.25">
      <c r="A9">
        <v>1610</v>
      </c>
      <c r="B9" t="s">
        <v>38</v>
      </c>
      <c r="C9" s="72">
        <v>-2125.4499999999998</v>
      </c>
      <c r="D9" s="72">
        <v>-2125.4499999999998</v>
      </c>
    </row>
    <row r="10" spans="1:25" x14ac:dyDescent="0.25">
      <c r="A10">
        <v>1620</v>
      </c>
      <c r="B10" t="s">
        <v>39</v>
      </c>
      <c r="C10" s="72">
        <v>-40260.54</v>
      </c>
      <c r="D10" s="72">
        <v>-40260.54</v>
      </c>
    </row>
    <row r="11" spans="1:25" x14ac:dyDescent="0.25">
      <c r="A11">
        <v>1850</v>
      </c>
      <c r="B11" t="s">
        <v>40</v>
      </c>
      <c r="C11" s="72">
        <v>198908.9</v>
      </c>
      <c r="D11" s="72">
        <v>198908.9</v>
      </c>
    </row>
    <row r="12" spans="1:25" x14ac:dyDescent="0.25">
      <c r="A12">
        <v>1910</v>
      </c>
      <c r="B12" t="s">
        <v>41</v>
      </c>
      <c r="C12" s="72">
        <v>-200</v>
      </c>
      <c r="D12" s="72">
        <v>-200</v>
      </c>
    </row>
    <row r="13" spans="1:25" x14ac:dyDescent="0.25">
      <c r="A13">
        <v>1950</v>
      </c>
      <c r="B13" t="s">
        <v>42</v>
      </c>
      <c r="C13" s="72">
        <v>-14176.25</v>
      </c>
      <c r="D13" s="72">
        <v>-14176.25</v>
      </c>
    </row>
    <row r="14" spans="1:25" x14ac:dyDescent="0.25">
      <c r="A14" t="s">
        <v>43</v>
      </c>
      <c r="B14" s="73" t="s">
        <v>44</v>
      </c>
      <c r="C14" s="74">
        <f>SUM(C3:C13)</f>
        <v>-801323.51</v>
      </c>
      <c r="D14" s="74">
        <f>SUM(D3:D13)</f>
        <v>-801323.51</v>
      </c>
    </row>
    <row r="15" spans="1:25" x14ac:dyDescent="0.25">
      <c r="A15">
        <v>2200</v>
      </c>
      <c r="B15" t="s">
        <v>45</v>
      </c>
      <c r="C15" s="72">
        <v>1098.74</v>
      </c>
      <c r="D15" s="72">
        <v>1098.74</v>
      </c>
    </row>
    <row r="16" spans="1:25" x14ac:dyDescent="0.25">
      <c r="A16">
        <v>2205</v>
      </c>
      <c r="B16" t="s">
        <v>49</v>
      </c>
      <c r="C16" s="72">
        <v>26305.79</v>
      </c>
      <c r="D16" s="72">
        <v>26305.79</v>
      </c>
    </row>
    <row r="17" spans="1:4" x14ac:dyDescent="0.25">
      <c r="A17">
        <v>2220</v>
      </c>
      <c r="B17" t="s">
        <v>46</v>
      </c>
      <c r="C17" s="72">
        <v>652.08000000000004</v>
      </c>
      <c r="D17" s="72">
        <v>652.08000000000004</v>
      </c>
    </row>
    <row r="18" spans="1:4" x14ac:dyDescent="0.25">
      <c r="A18">
        <v>2450</v>
      </c>
      <c r="B18" t="s">
        <v>47</v>
      </c>
      <c r="C18" s="72">
        <v>13198.72</v>
      </c>
      <c r="D18" s="72">
        <v>13198.72</v>
      </c>
    </row>
    <row r="19" spans="1:4" x14ac:dyDescent="0.25">
      <c r="A19">
        <v>2500</v>
      </c>
      <c r="B19" t="s">
        <v>48</v>
      </c>
      <c r="C19" s="72">
        <v>3880</v>
      </c>
      <c r="D19" s="72">
        <v>3880</v>
      </c>
    </row>
    <row r="20" spans="1:4" x14ac:dyDescent="0.25">
      <c r="A20" t="s">
        <v>43</v>
      </c>
      <c r="B20" s="73" t="s">
        <v>49</v>
      </c>
      <c r="C20" s="74">
        <f>SUM(C15:C19)</f>
        <v>45135.33</v>
      </c>
      <c r="D20" s="74">
        <f>SUM(D15:D19)</f>
        <v>45135.33</v>
      </c>
    </row>
    <row r="21" spans="1:4" x14ac:dyDescent="0.25">
      <c r="A21">
        <v>2900</v>
      </c>
      <c r="B21" t="s">
        <v>50</v>
      </c>
      <c r="C21" s="72">
        <v>176491</v>
      </c>
      <c r="D21" s="72">
        <v>176491</v>
      </c>
    </row>
    <row r="22" spans="1:4" x14ac:dyDescent="0.25">
      <c r="A22">
        <v>2904</v>
      </c>
      <c r="B22" t="s">
        <v>51</v>
      </c>
      <c r="C22" s="72">
        <v>14897</v>
      </c>
      <c r="D22" s="72">
        <v>14897</v>
      </c>
    </row>
    <row r="23" spans="1:4" x14ac:dyDescent="0.25">
      <c r="A23">
        <v>2905</v>
      </c>
      <c r="B23" t="s">
        <v>52</v>
      </c>
      <c r="C23" s="72">
        <v>-5872.5</v>
      </c>
      <c r="D23" s="72">
        <v>-5872.5</v>
      </c>
    </row>
    <row r="24" spans="1:4" x14ac:dyDescent="0.25">
      <c r="A24" t="s">
        <v>43</v>
      </c>
      <c r="B24" s="73" t="s">
        <v>53</v>
      </c>
      <c r="C24" s="74">
        <f>SUM(C15:C19)+SUM(C21:C23)</f>
        <v>230650.83000000002</v>
      </c>
      <c r="D24" s="74">
        <f>SUM(D15:D19)+SUM(D21:D23)</f>
        <v>230650.83000000002</v>
      </c>
    </row>
    <row r="25" spans="1:4" x14ac:dyDescent="0.25">
      <c r="A25">
        <v>2940</v>
      </c>
      <c r="B25" t="s">
        <v>54</v>
      </c>
      <c r="C25" s="72">
        <v>1270</v>
      </c>
      <c r="D25" s="72">
        <v>1270</v>
      </c>
    </row>
    <row r="26" spans="1:4" x14ac:dyDescent="0.25">
      <c r="A26">
        <v>2944</v>
      </c>
      <c r="B26" t="s">
        <v>55</v>
      </c>
      <c r="C26" s="72">
        <v>10217.700000000001</v>
      </c>
      <c r="D26" s="72">
        <v>10217.700000000001</v>
      </c>
    </row>
    <row r="27" spans="1:4" x14ac:dyDescent="0.25">
      <c r="A27">
        <v>2945</v>
      </c>
      <c r="B27" t="s">
        <v>56</v>
      </c>
      <c r="C27" s="72">
        <v>2264.6999999999998</v>
      </c>
      <c r="D27" s="72">
        <v>2264.6999999999998</v>
      </c>
    </row>
    <row r="28" spans="1:4" x14ac:dyDescent="0.25">
      <c r="A28">
        <v>2947</v>
      </c>
      <c r="B28" t="s">
        <v>57</v>
      </c>
      <c r="C28" s="72">
        <v>20684.63</v>
      </c>
      <c r="D28" s="72">
        <v>20684.63</v>
      </c>
    </row>
    <row r="29" spans="1:4" x14ac:dyDescent="0.25">
      <c r="A29" t="s">
        <v>43</v>
      </c>
      <c r="B29" s="73" t="s">
        <v>58</v>
      </c>
      <c r="C29" s="74">
        <f>SUM(C25:C28)</f>
        <v>34437.03</v>
      </c>
      <c r="D29" s="74">
        <f>SUM(D25:D28)</f>
        <v>34437.03</v>
      </c>
    </row>
    <row r="30" spans="1:4" x14ac:dyDescent="0.25">
      <c r="A30">
        <v>3100</v>
      </c>
      <c r="B30" t="s">
        <v>59</v>
      </c>
      <c r="C30" s="72">
        <v>453093.63</v>
      </c>
      <c r="D30" s="72">
        <v>453093.63</v>
      </c>
    </row>
    <row r="31" spans="1:4" x14ac:dyDescent="0.25">
      <c r="A31">
        <v>3110</v>
      </c>
      <c r="B31" t="s">
        <v>60</v>
      </c>
      <c r="C31" s="72">
        <v>1577.84</v>
      </c>
      <c r="D31" s="72">
        <v>1577.84</v>
      </c>
    </row>
    <row r="32" spans="1:4" x14ac:dyDescent="0.25">
      <c r="A32">
        <v>3120</v>
      </c>
      <c r="B32" t="s">
        <v>61</v>
      </c>
      <c r="C32" s="72">
        <v>1530.6</v>
      </c>
      <c r="D32" s="72">
        <v>1530.6</v>
      </c>
    </row>
    <row r="33" spans="1:4" x14ac:dyDescent="0.25">
      <c r="A33">
        <v>3130</v>
      </c>
      <c r="B33" t="s">
        <v>62</v>
      </c>
      <c r="C33" s="72">
        <v>1734.69</v>
      </c>
      <c r="D33" s="72">
        <v>1734.69</v>
      </c>
    </row>
    <row r="34" spans="1:4" x14ac:dyDescent="0.25">
      <c r="A34">
        <v>3200</v>
      </c>
      <c r="B34" t="s">
        <v>63</v>
      </c>
      <c r="C34" s="72">
        <v>49385.1</v>
      </c>
      <c r="D34" s="72">
        <v>49385.1</v>
      </c>
    </row>
    <row r="35" spans="1:4" x14ac:dyDescent="0.25">
      <c r="A35">
        <v>3210</v>
      </c>
      <c r="B35" t="s">
        <v>64</v>
      </c>
      <c r="C35" s="72">
        <v>3061.2</v>
      </c>
      <c r="D35" s="72">
        <v>3061.2</v>
      </c>
    </row>
    <row r="36" spans="1:4" x14ac:dyDescent="0.25">
      <c r="A36">
        <v>3220</v>
      </c>
      <c r="B36" t="s">
        <v>65</v>
      </c>
      <c r="C36" s="72">
        <v>3155.68</v>
      </c>
      <c r="D36" s="72">
        <v>3155.68</v>
      </c>
    </row>
    <row r="37" spans="1:4" x14ac:dyDescent="0.25">
      <c r="A37" t="s">
        <v>43</v>
      </c>
      <c r="B37" s="73" t="s">
        <v>66</v>
      </c>
      <c r="C37" s="74">
        <f>SUM(C30:C36)</f>
        <v>513538.74</v>
      </c>
      <c r="D37" s="74">
        <f>SUM(D30:D36)</f>
        <v>513538.74</v>
      </c>
    </row>
    <row r="38" spans="1:4" x14ac:dyDescent="0.25">
      <c r="A38" t="s">
        <v>43</v>
      </c>
      <c r="B38" s="73" t="s">
        <v>67</v>
      </c>
      <c r="C38" s="74">
        <f>SUM(C3:C13)+SUM(C15:C19)+SUM(C21:C23)+SUM(C25:C28)+SUM(C30:C36)</f>
        <v>-22696.910000000033</v>
      </c>
      <c r="D38" s="74">
        <f>SUM(D3:D13)+SUM(D15:D19)+SUM(D21:D23)+SUM(D25:D28)+SUM(D30:D36)</f>
        <v>-22696.910000000033</v>
      </c>
    </row>
    <row r="39" spans="1:4" x14ac:dyDescent="0.25">
      <c r="A39">
        <v>4101</v>
      </c>
      <c r="B39" t="s">
        <v>68</v>
      </c>
      <c r="C39" s="72">
        <v>211880.64</v>
      </c>
      <c r="D39" s="72">
        <v>211880.64</v>
      </c>
    </row>
    <row r="40" spans="1:4" x14ac:dyDescent="0.25">
      <c r="A40">
        <v>4111</v>
      </c>
      <c r="B40" t="s">
        <v>69</v>
      </c>
      <c r="C40" s="72">
        <v>568.02</v>
      </c>
      <c r="D40" s="72">
        <v>568.02</v>
      </c>
    </row>
    <row r="41" spans="1:4" x14ac:dyDescent="0.25">
      <c r="A41">
        <v>4120</v>
      </c>
      <c r="B41" t="s">
        <v>70</v>
      </c>
      <c r="C41" s="72">
        <v>10845</v>
      </c>
      <c r="D41" s="72">
        <v>10845</v>
      </c>
    </row>
    <row r="42" spans="1:4" x14ac:dyDescent="0.25">
      <c r="A42">
        <v>4165</v>
      </c>
      <c r="B42" t="s">
        <v>71</v>
      </c>
      <c r="C42" s="72">
        <v>-1840</v>
      </c>
      <c r="D42" s="72">
        <v>-1840</v>
      </c>
    </row>
    <row r="43" spans="1:4" x14ac:dyDescent="0.25">
      <c r="A43">
        <v>4180</v>
      </c>
      <c r="B43" t="s">
        <v>72</v>
      </c>
      <c r="C43" s="72">
        <v>-5293.66</v>
      </c>
      <c r="D43" s="72">
        <v>-5293.66</v>
      </c>
    </row>
    <row r="44" spans="1:4" x14ac:dyDescent="0.25">
      <c r="A44">
        <v>4201</v>
      </c>
      <c r="B44" t="s">
        <v>73</v>
      </c>
      <c r="C44" s="72">
        <v>13161.71</v>
      </c>
      <c r="D44" s="72">
        <v>13161.71</v>
      </c>
    </row>
    <row r="45" spans="1:4" x14ac:dyDescent="0.25">
      <c r="A45">
        <v>4210</v>
      </c>
      <c r="B45" t="s">
        <v>74</v>
      </c>
      <c r="C45" s="72">
        <v>16470</v>
      </c>
      <c r="D45" s="72">
        <v>16470</v>
      </c>
    </row>
    <row r="46" spans="1:4" x14ac:dyDescent="0.25">
      <c r="A46">
        <v>4221</v>
      </c>
      <c r="B46" t="s">
        <v>75</v>
      </c>
      <c r="C46" s="72">
        <v>1136.04</v>
      </c>
      <c r="D46" s="72">
        <v>1136.04</v>
      </c>
    </row>
    <row r="47" spans="1:4" x14ac:dyDescent="0.25">
      <c r="A47" t="s">
        <v>43</v>
      </c>
      <c r="B47" s="73" t="s">
        <v>76</v>
      </c>
      <c r="C47" s="74">
        <f>SUM(C39:C46)</f>
        <v>246927.75</v>
      </c>
      <c r="D47" s="74">
        <f>SUM(D39:D46)</f>
        <v>246927.75</v>
      </c>
    </row>
    <row r="48" spans="1:4" x14ac:dyDescent="0.25">
      <c r="A48" t="s">
        <v>43</v>
      </c>
      <c r="B48" s="73" t="s">
        <v>77</v>
      </c>
      <c r="C48" s="74">
        <f>SUM(C3:C13)+SUM(C15:C19)+SUM(C21:C23)+SUM(C25:C28)+SUM(C30:C36)+SUM(C39:C46)</f>
        <v>224230.83999999997</v>
      </c>
      <c r="D48" s="74">
        <f>SUM(D3:D13)+SUM(D15:D19)+SUM(D21:D23)+SUM(D25:D28)+SUM(D30:D36)+SUM(D39:D46)</f>
        <v>224230.83999999997</v>
      </c>
    </row>
    <row r="49" spans="1:4" x14ac:dyDescent="0.25">
      <c r="A49">
        <v>4605</v>
      </c>
      <c r="B49" t="s">
        <v>78</v>
      </c>
      <c r="C49" s="72">
        <v>289</v>
      </c>
      <c r="D49" s="72">
        <v>289</v>
      </c>
    </row>
    <row r="50" spans="1:4" x14ac:dyDescent="0.25">
      <c r="A50">
        <v>4631</v>
      </c>
      <c r="B50" t="s">
        <v>79</v>
      </c>
      <c r="C50" s="72">
        <v>84207.38</v>
      </c>
      <c r="D50" s="72">
        <v>84207.38</v>
      </c>
    </row>
    <row r="51" spans="1:4" x14ac:dyDescent="0.25">
      <c r="A51">
        <v>4650</v>
      </c>
      <c r="B51" t="s">
        <v>80</v>
      </c>
      <c r="C51" s="72">
        <v>1765.45</v>
      </c>
      <c r="D51" s="72">
        <v>1765.45</v>
      </c>
    </row>
    <row r="52" spans="1:4" x14ac:dyDescent="0.25">
      <c r="A52">
        <v>4670</v>
      </c>
      <c r="B52" t="s">
        <v>81</v>
      </c>
      <c r="C52" s="72">
        <v>6600</v>
      </c>
      <c r="D52" s="72">
        <v>6600</v>
      </c>
    </row>
    <row r="53" spans="1:4" x14ac:dyDescent="0.25">
      <c r="A53" t="s">
        <v>43</v>
      </c>
      <c r="B53" s="73" t="s">
        <v>82</v>
      </c>
      <c r="C53" s="74">
        <f>SUM(C49:C52)</f>
        <v>92861.83</v>
      </c>
      <c r="D53" s="74">
        <f>SUM(D49:D52)</f>
        <v>92861.83</v>
      </c>
    </row>
    <row r="54" spans="1:4" x14ac:dyDescent="0.25">
      <c r="A54" t="s">
        <v>43</v>
      </c>
      <c r="B54" s="73" t="s">
        <v>83</v>
      </c>
      <c r="C54" s="74">
        <f>SUM(C39:C46)+SUM(C49:C52)</f>
        <v>339789.58</v>
      </c>
      <c r="D54" s="74">
        <f>SUM(D39:D46)+SUM(D49:D52)</f>
        <v>339789.58</v>
      </c>
    </row>
    <row r="55" spans="1:4" x14ac:dyDescent="0.25">
      <c r="A55">
        <v>4801</v>
      </c>
      <c r="B55" t="s">
        <v>84</v>
      </c>
      <c r="C55" s="72">
        <v>42950</v>
      </c>
      <c r="D55" s="72">
        <v>42950</v>
      </c>
    </row>
    <row r="56" spans="1:4" x14ac:dyDescent="0.25">
      <c r="A56">
        <v>4804</v>
      </c>
      <c r="B56" t="s">
        <v>85</v>
      </c>
      <c r="C56" s="72">
        <v>16335.88</v>
      </c>
      <c r="D56" s="72">
        <v>16335.88</v>
      </c>
    </row>
    <row r="57" spans="1:4" x14ac:dyDescent="0.25">
      <c r="A57">
        <v>4815</v>
      </c>
      <c r="B57" t="s">
        <v>86</v>
      </c>
      <c r="C57" s="72">
        <v>3952.5</v>
      </c>
      <c r="D57" s="72">
        <v>3952.5</v>
      </c>
    </row>
    <row r="58" spans="1:4" x14ac:dyDescent="0.25">
      <c r="A58" t="s">
        <v>43</v>
      </c>
      <c r="B58" s="73" t="s">
        <v>87</v>
      </c>
      <c r="C58" s="74">
        <f>SUM(C55:C57)</f>
        <v>63238.38</v>
      </c>
      <c r="D58" s="74">
        <f>SUM(D55:D57)</f>
        <v>63238.38</v>
      </c>
    </row>
    <row r="59" spans="1:4" x14ac:dyDescent="0.25">
      <c r="A59" t="s">
        <v>43</v>
      </c>
      <c r="B59" s="73" t="s">
        <v>88</v>
      </c>
      <c r="C59" s="74">
        <f>SUM(C55:C57)</f>
        <v>63238.38</v>
      </c>
      <c r="D59" s="74">
        <f>SUM(D55:D57)</f>
        <v>63238.38</v>
      </c>
    </row>
    <row r="60" spans="1:4" x14ac:dyDescent="0.25">
      <c r="A60">
        <v>5100</v>
      </c>
      <c r="B60" t="s">
        <v>89</v>
      </c>
      <c r="C60" s="72">
        <v>17750.91</v>
      </c>
      <c r="D60" s="72">
        <v>17750.91</v>
      </c>
    </row>
    <row r="61" spans="1:4" x14ac:dyDescent="0.25">
      <c r="A61">
        <v>5190</v>
      </c>
      <c r="B61" t="s">
        <v>158</v>
      </c>
      <c r="C61" s="72">
        <v>5000</v>
      </c>
      <c r="D61" s="72">
        <v>5000</v>
      </c>
    </row>
    <row r="62" spans="1:4" x14ac:dyDescent="0.25">
      <c r="A62">
        <v>5200</v>
      </c>
      <c r="B62" t="s">
        <v>90</v>
      </c>
      <c r="C62" s="72">
        <v>1940</v>
      </c>
      <c r="D62" s="72">
        <v>1940</v>
      </c>
    </row>
    <row r="63" spans="1:4" x14ac:dyDescent="0.25">
      <c r="A63" t="s">
        <v>43</v>
      </c>
      <c r="B63" s="73" t="s">
        <v>91</v>
      </c>
      <c r="C63" s="74">
        <f>SUM(C60:C62)</f>
        <v>24690.91</v>
      </c>
      <c r="D63" s="74">
        <f>SUM(D60:D62)</f>
        <v>24690.91</v>
      </c>
    </row>
    <row r="64" spans="1:4" x14ac:dyDescent="0.25">
      <c r="A64">
        <v>6100</v>
      </c>
      <c r="B64" t="s">
        <v>92</v>
      </c>
      <c r="C64" s="72">
        <v>-5000</v>
      </c>
      <c r="D64" s="72">
        <v>-5000</v>
      </c>
    </row>
    <row r="65" spans="1:4" x14ac:dyDescent="0.25">
      <c r="A65">
        <v>6150</v>
      </c>
      <c r="B65" t="s">
        <v>93</v>
      </c>
      <c r="C65" s="72">
        <v>5418.75</v>
      </c>
      <c r="D65" s="72">
        <v>5418.75</v>
      </c>
    </row>
    <row r="66" spans="1:4" x14ac:dyDescent="0.25">
      <c r="A66">
        <v>6200</v>
      </c>
      <c r="B66" t="s">
        <v>94</v>
      </c>
      <c r="C66" s="72">
        <v>236</v>
      </c>
      <c r="D66" s="72">
        <v>236</v>
      </c>
    </row>
    <row r="67" spans="1:4" x14ac:dyDescent="0.25">
      <c r="A67">
        <v>6400</v>
      </c>
      <c r="B67" t="s">
        <v>95</v>
      </c>
      <c r="C67" s="72">
        <v>1995</v>
      </c>
      <c r="D67" s="72">
        <v>1995</v>
      </c>
    </row>
    <row r="68" spans="1:4" x14ac:dyDescent="0.25">
      <c r="A68">
        <v>6860</v>
      </c>
      <c r="B68" t="s">
        <v>96</v>
      </c>
      <c r="C68" s="72">
        <v>625.66999999999996</v>
      </c>
      <c r="D68" s="72">
        <v>625.66999999999996</v>
      </c>
    </row>
    <row r="69" spans="1:4" x14ac:dyDescent="0.25">
      <c r="A69">
        <v>6915</v>
      </c>
      <c r="B69" t="s">
        <v>97</v>
      </c>
      <c r="C69" s="72">
        <v>1020</v>
      </c>
      <c r="D69" s="72">
        <v>1020</v>
      </c>
    </row>
    <row r="70" spans="1:4" x14ac:dyDescent="0.25">
      <c r="A70">
        <v>7501</v>
      </c>
      <c r="B70" t="s">
        <v>157</v>
      </c>
      <c r="C70" s="72">
        <v>1425</v>
      </c>
      <c r="D70" s="72">
        <v>1425</v>
      </c>
    </row>
    <row r="71" spans="1:4" x14ac:dyDescent="0.25">
      <c r="A71">
        <v>7600</v>
      </c>
      <c r="B71" t="s">
        <v>98</v>
      </c>
      <c r="C71" s="72">
        <v>1722.92</v>
      </c>
      <c r="D71" s="72">
        <v>1722.92</v>
      </c>
    </row>
    <row r="72" spans="1:4" x14ac:dyDescent="0.25">
      <c r="A72">
        <v>7645</v>
      </c>
      <c r="B72" t="s">
        <v>99</v>
      </c>
      <c r="C72" s="72">
        <v>3392</v>
      </c>
      <c r="D72" s="72">
        <v>3392</v>
      </c>
    </row>
    <row r="73" spans="1:4" x14ac:dyDescent="0.25">
      <c r="A73">
        <v>7650</v>
      </c>
      <c r="B73" t="s">
        <v>100</v>
      </c>
      <c r="C73" s="72">
        <v>1383</v>
      </c>
      <c r="D73" s="72">
        <v>1383</v>
      </c>
    </row>
    <row r="74" spans="1:4" x14ac:dyDescent="0.25">
      <c r="A74">
        <v>7651</v>
      </c>
      <c r="B74" t="s">
        <v>101</v>
      </c>
      <c r="C74" s="72">
        <v>946</v>
      </c>
      <c r="D74" s="72">
        <v>946</v>
      </c>
    </row>
    <row r="75" spans="1:4" x14ac:dyDescent="0.25">
      <c r="A75">
        <v>7652</v>
      </c>
      <c r="B75" t="s">
        <v>102</v>
      </c>
      <c r="C75" s="72">
        <v>3134.34</v>
      </c>
      <c r="D75" s="72">
        <v>3134.34</v>
      </c>
    </row>
    <row r="76" spans="1:4" x14ac:dyDescent="0.25">
      <c r="A76">
        <v>7655</v>
      </c>
      <c r="B76" t="s">
        <v>103</v>
      </c>
      <c r="C76" s="72">
        <v>11545.85</v>
      </c>
      <c r="D76" s="72">
        <v>11545.85</v>
      </c>
    </row>
    <row r="77" spans="1:4" x14ac:dyDescent="0.25">
      <c r="A77">
        <v>7660</v>
      </c>
      <c r="B77" t="s">
        <v>104</v>
      </c>
      <c r="C77" s="72">
        <v>1489</v>
      </c>
      <c r="D77" s="72">
        <v>1489</v>
      </c>
    </row>
    <row r="78" spans="1:4" x14ac:dyDescent="0.25">
      <c r="A78">
        <v>7800</v>
      </c>
      <c r="B78" t="s">
        <v>105</v>
      </c>
      <c r="C78" s="72">
        <v>315.95999999999998</v>
      </c>
      <c r="D78" s="72">
        <v>315.95999999999998</v>
      </c>
    </row>
    <row r="79" spans="1:4" x14ac:dyDescent="0.25">
      <c r="A79">
        <v>7950</v>
      </c>
      <c r="B79" t="s">
        <v>106</v>
      </c>
      <c r="C79" s="72">
        <v>0.94</v>
      </c>
      <c r="D79" s="72">
        <v>0.94</v>
      </c>
    </row>
    <row r="80" spans="1:4" x14ac:dyDescent="0.25">
      <c r="A80" t="s">
        <v>43</v>
      </c>
      <c r="B80" s="73" t="s">
        <v>107</v>
      </c>
      <c r="C80" s="74">
        <f>SUM(C64:C79)</f>
        <v>29650.429999999997</v>
      </c>
      <c r="D80" s="74">
        <f>SUM(D64:D79)</f>
        <v>29650.429999999997</v>
      </c>
    </row>
    <row r="81" spans="1:4" x14ac:dyDescent="0.25">
      <c r="A81" t="s">
        <v>43</v>
      </c>
      <c r="B81" s="73" t="s">
        <v>108</v>
      </c>
      <c r="C81" s="74">
        <f>SUM(C49:C52)+SUM(C55:C57)+SUM(C60:C62)+SUM(C64:C79)</f>
        <v>210441.55</v>
      </c>
      <c r="D81" s="74">
        <f>SUM(D49:D52)+SUM(D55:D57)+SUM(D60:D62)+SUM(D64:D79)</f>
        <v>210441.55</v>
      </c>
    </row>
    <row r="82" spans="1:4" x14ac:dyDescent="0.25">
      <c r="A82" t="s">
        <v>43</v>
      </c>
      <c r="B82" s="73" t="s">
        <v>109</v>
      </c>
      <c r="C82" s="74">
        <f>SUM(C3:C13)+SUM(C15:C19)+SUM(C21:C23)+SUM(C25:C28)+SUM(C30:C36)+SUM(C39:C46)+SUM(C49:C52)+SUM(C55:C57)+SUM(C60:C62)+SUM(C64:C79)</f>
        <v>434672.38999999996</v>
      </c>
      <c r="D82" s="74">
        <f>SUM(D3:D13)+SUM(D15:D19)+SUM(D21:D23)+SUM(D25:D28)+SUM(D30:D36)+SUM(D39:D46)+SUM(D49:D52)+SUM(D55:D57)+SUM(D60:D62)+SUM(D64:D79)</f>
        <v>434672.38999999996</v>
      </c>
    </row>
    <row r="83" spans="1:4" x14ac:dyDescent="0.25">
      <c r="A83">
        <v>9100</v>
      </c>
      <c r="B83" t="s">
        <v>110</v>
      </c>
      <c r="C83" s="72">
        <v>5947.36</v>
      </c>
      <c r="D83" s="72">
        <v>5947.36</v>
      </c>
    </row>
    <row r="84" spans="1:4" x14ac:dyDescent="0.25">
      <c r="A84" t="s">
        <v>43</v>
      </c>
      <c r="B84" s="73" t="s">
        <v>111</v>
      </c>
      <c r="C84" s="74">
        <f>SUM(C83:C83)</f>
        <v>5947.36</v>
      </c>
      <c r="D84" s="74">
        <f>SUM(D83:D83)</f>
        <v>5947.36</v>
      </c>
    </row>
    <row r="85" spans="1:4" x14ac:dyDescent="0.25">
      <c r="A85" t="s">
        <v>43</v>
      </c>
      <c r="B85" s="73" t="s">
        <v>112</v>
      </c>
      <c r="C85" s="74">
        <f>SUM(C3:C13)+SUM(C15:C19)+SUM(C21:C23)+SUM(C25:C28)+SUM(C30:C36)+SUM(C39:C46)+SUM(C49:C52)+SUM(C55:C57)+SUM(C60:C62)+SUM(C64:C79)+SUM(C83:C83)</f>
        <v>440619.74999999994</v>
      </c>
      <c r="D85" s="74">
        <f>SUM(D3:D13)+SUM(D15:D19)+SUM(D21:D23)+SUM(D25:D28)+SUM(D30:D36)+SUM(D39:D46)+SUM(D49:D52)+SUM(D55:D57)+SUM(D60:D62)+SUM(D64:D79)+SUM(D83:D83)</f>
        <v>440619.74999999994</v>
      </c>
    </row>
    <row r="86" spans="1:4" x14ac:dyDescent="0.25">
      <c r="A86">
        <v>9850</v>
      </c>
      <c r="B86" t="s">
        <v>113</v>
      </c>
      <c r="C86" s="72">
        <v>-2811.4</v>
      </c>
      <c r="D86" s="72">
        <v>-2811.4</v>
      </c>
    </row>
    <row r="87" spans="1:4" x14ac:dyDescent="0.25">
      <c r="A87" t="s">
        <v>43</v>
      </c>
      <c r="B87" s="73" t="s">
        <v>114</v>
      </c>
      <c r="C87" s="74">
        <f>SUM(C86:C86)</f>
        <v>-2811.4</v>
      </c>
      <c r="D87" s="74">
        <f>SUM(D86:D86)</f>
        <v>-2811.4</v>
      </c>
    </row>
    <row r="88" spans="1:4" x14ac:dyDescent="0.25">
      <c r="A88">
        <v>9920</v>
      </c>
      <c r="B88" t="s">
        <v>115</v>
      </c>
      <c r="C88" s="72">
        <v>2168.61</v>
      </c>
      <c r="D88" s="72">
        <v>2168.61</v>
      </c>
    </row>
    <row r="89" spans="1:4" x14ac:dyDescent="0.25">
      <c r="A89">
        <v>9930</v>
      </c>
      <c r="B89" t="s">
        <v>116</v>
      </c>
      <c r="C89" s="72">
        <v>1149</v>
      </c>
      <c r="D89" s="72">
        <v>1149</v>
      </c>
    </row>
    <row r="90" spans="1:4" x14ac:dyDescent="0.25">
      <c r="A90">
        <v>9940</v>
      </c>
      <c r="B90" t="s">
        <v>117</v>
      </c>
      <c r="C90" s="72">
        <v>356.28</v>
      </c>
      <c r="D90" s="72">
        <v>356.28</v>
      </c>
    </row>
    <row r="91" spans="1:4" x14ac:dyDescent="0.25">
      <c r="A91" t="s">
        <v>43</v>
      </c>
      <c r="B91" s="73" t="s">
        <v>118</v>
      </c>
      <c r="C91" s="74">
        <f>SUM(C88:C90)</f>
        <v>3673.8900000000003</v>
      </c>
      <c r="D91" s="74">
        <f>SUM(D88:D90)</f>
        <v>3673.8900000000003</v>
      </c>
    </row>
    <row r="92" spans="1:4" x14ac:dyDescent="0.25">
      <c r="A92" t="s">
        <v>43</v>
      </c>
      <c r="B92" s="73" t="s">
        <v>119</v>
      </c>
      <c r="C92" s="74">
        <f>SUM(C88:C90)</f>
        <v>3673.8900000000003</v>
      </c>
      <c r="D92" s="74">
        <f>SUM(D88:D90)</f>
        <v>3673.8900000000003</v>
      </c>
    </row>
    <row r="93" spans="1:4" x14ac:dyDescent="0.25">
      <c r="A93" t="s">
        <v>43</v>
      </c>
      <c r="B93" s="73" t="s">
        <v>120</v>
      </c>
      <c r="C93" s="74">
        <f>SUM(C3:C13)+SUM(C15:C19)+SUM(C21:C23)+SUM(C25:C28)+SUM(C30:C36)+SUM(C39:C46)+SUM(C49:C52)+SUM(C55:C57)+SUM(C60:C62)+SUM(C64:C79)+SUM(C83:C83)+SUM(C86:C86)+SUM(C88:C90)</f>
        <v>441482.23999999993</v>
      </c>
      <c r="D93" s="74">
        <f>SUM(D3:D13)+SUM(D15:D19)+SUM(D21:D23)+SUM(D25:D28)+SUM(D30:D36)+SUM(D39:D46)+SUM(D49:D52)+SUM(D55:D57)+SUM(D60:D62)+SUM(D64:D79)+SUM(D83:D83)+SUM(D86:D86)+SUM(D88:D90)</f>
        <v>441482.23999999993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D4F3-FCC5-4273-B8B2-8CCA01F89C2E}">
  <sheetPr>
    <tabColor rgb="FF00B0F0"/>
  </sheetPr>
  <dimension ref="A1:Y112"/>
  <sheetViews>
    <sheetView workbookViewId="0">
      <selection activeCell="C17" sqref="C17"/>
    </sheetView>
  </sheetViews>
  <sheetFormatPr defaultColWidth="9.140625" defaultRowHeight="15" x14ac:dyDescent="0.25"/>
  <cols>
    <col min="1" max="1" width="6.85546875" style="64" customWidth="1"/>
    <col min="2" max="2" width="55.5703125" style="64" customWidth="1"/>
    <col min="3" max="4" width="13.5703125" style="64" customWidth="1"/>
    <col min="5" max="16384" width="9.140625" style="64"/>
  </cols>
  <sheetData>
    <row r="1" spans="1:25" x14ac:dyDescent="0.25">
      <c r="A1" s="70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A2" s="65" t="s">
        <v>28</v>
      </c>
      <c r="B2" s="65" t="s">
        <v>29</v>
      </c>
      <c r="C2" s="66" t="s">
        <v>30</v>
      </c>
      <c r="D2" s="66" t="s">
        <v>31</v>
      </c>
    </row>
    <row r="3" spans="1:25" x14ac:dyDescent="0.25">
      <c r="A3" s="64">
        <v>1000</v>
      </c>
      <c r="B3" s="64" t="s">
        <v>32</v>
      </c>
      <c r="C3" s="67">
        <v>-8653</v>
      </c>
      <c r="D3" s="67">
        <v>-27765.599999999999</v>
      </c>
    </row>
    <row r="4" spans="1:25" x14ac:dyDescent="0.25">
      <c r="A4" s="64">
        <v>1100</v>
      </c>
      <c r="B4" s="64" t="s">
        <v>122</v>
      </c>
      <c r="C4" s="67">
        <v>-580</v>
      </c>
      <c r="D4" s="67">
        <v>-580</v>
      </c>
    </row>
    <row r="5" spans="1:25" x14ac:dyDescent="0.25">
      <c r="A5" s="64">
        <v>1200</v>
      </c>
      <c r="B5" s="64" t="s">
        <v>33</v>
      </c>
      <c r="C5" s="67">
        <v>-814360.75</v>
      </c>
      <c r="D5" s="67">
        <v>-1607437.17</v>
      </c>
    </row>
    <row r="6" spans="1:25" x14ac:dyDescent="0.25">
      <c r="A6" s="64">
        <v>1250</v>
      </c>
      <c r="B6" s="64" t="s">
        <v>34</v>
      </c>
      <c r="C6" s="67">
        <v>-62505.84</v>
      </c>
      <c r="D6" s="67">
        <v>-109474.18</v>
      </c>
    </row>
    <row r="7" spans="1:25" x14ac:dyDescent="0.25">
      <c r="A7" s="64">
        <v>1300</v>
      </c>
      <c r="B7" s="64" t="s">
        <v>35</v>
      </c>
      <c r="C7" s="67">
        <v>-20061.91</v>
      </c>
      <c r="D7" s="67">
        <v>-33873.050000000003</v>
      </c>
    </row>
    <row r="8" spans="1:25" x14ac:dyDescent="0.25">
      <c r="A8" s="64">
        <v>1550</v>
      </c>
      <c r="B8" s="64" t="s">
        <v>36</v>
      </c>
      <c r="C8" s="67">
        <v>-45726.67</v>
      </c>
      <c r="D8" s="67">
        <v>-91453.34</v>
      </c>
    </row>
    <row r="9" spans="1:25" x14ac:dyDescent="0.25">
      <c r="A9" s="64">
        <v>1600</v>
      </c>
      <c r="B9" s="64" t="s">
        <v>37</v>
      </c>
      <c r="C9" s="67">
        <v>-142480.48000000001</v>
      </c>
      <c r="D9" s="67">
        <v>-167255.48000000001</v>
      </c>
    </row>
    <row r="10" spans="1:25" x14ac:dyDescent="0.25">
      <c r="A10" s="64">
        <v>1610</v>
      </c>
      <c r="B10" s="64" t="s">
        <v>38</v>
      </c>
      <c r="C10" s="67">
        <v>-3625.45</v>
      </c>
      <c r="D10" s="67">
        <v>-5750.9</v>
      </c>
    </row>
    <row r="11" spans="1:25" x14ac:dyDescent="0.25">
      <c r="A11" s="64">
        <v>1620</v>
      </c>
      <c r="B11" s="64" t="s">
        <v>39</v>
      </c>
      <c r="C11" s="67">
        <v>-22631</v>
      </c>
      <c r="D11" s="67">
        <v>-62891.54</v>
      </c>
    </row>
    <row r="12" spans="1:25" x14ac:dyDescent="0.25">
      <c r="A12" s="64">
        <v>1850</v>
      </c>
      <c r="B12" s="64" t="s">
        <v>40</v>
      </c>
      <c r="C12" s="67">
        <v>0</v>
      </c>
      <c r="D12" s="67">
        <v>198908.9</v>
      </c>
    </row>
    <row r="13" spans="1:25" x14ac:dyDescent="0.25">
      <c r="A13" s="64">
        <v>1910</v>
      </c>
      <c r="B13" s="64" t="s">
        <v>41</v>
      </c>
      <c r="C13" s="67">
        <v>-800</v>
      </c>
      <c r="D13" s="67">
        <v>-1000</v>
      </c>
    </row>
    <row r="14" spans="1:25" x14ac:dyDescent="0.25">
      <c r="A14" s="64">
        <v>1950</v>
      </c>
      <c r="B14" s="64" t="s">
        <v>42</v>
      </c>
      <c r="C14" s="67">
        <v>0</v>
      </c>
      <c r="D14" s="67">
        <v>-14176.25</v>
      </c>
    </row>
    <row r="15" spans="1:25" x14ac:dyDescent="0.25">
      <c r="A15" s="64" t="s">
        <v>43</v>
      </c>
      <c r="B15" s="65" t="s">
        <v>44</v>
      </c>
      <c r="C15" s="68">
        <f>SUM(C3:C14)</f>
        <v>-1121425.1000000001</v>
      </c>
      <c r="D15" s="68">
        <f>SUM(D3:D14)</f>
        <v>-1922748.6099999999</v>
      </c>
    </row>
    <row r="16" spans="1:25" x14ac:dyDescent="0.25">
      <c r="A16" s="64">
        <v>2200</v>
      </c>
      <c r="B16" s="64" t="s">
        <v>45</v>
      </c>
      <c r="C16" s="67">
        <v>3566.13</v>
      </c>
      <c r="D16" s="67">
        <v>4664.87</v>
      </c>
    </row>
    <row r="17" spans="1:4" x14ac:dyDescent="0.25">
      <c r="A17" s="64">
        <v>2205</v>
      </c>
      <c r="B17" s="64" t="s">
        <v>49</v>
      </c>
      <c r="C17" s="67">
        <v>3816.95</v>
      </c>
      <c r="D17" s="67">
        <v>30122.74</v>
      </c>
    </row>
    <row r="18" spans="1:4" x14ac:dyDescent="0.25">
      <c r="A18" s="64">
        <v>2220</v>
      </c>
      <c r="B18" s="64" t="s">
        <v>46</v>
      </c>
      <c r="C18" s="67">
        <v>703.03</v>
      </c>
      <c r="D18" s="67">
        <v>1355.11</v>
      </c>
    </row>
    <row r="19" spans="1:4" x14ac:dyDescent="0.25">
      <c r="A19" s="64">
        <v>2450</v>
      </c>
      <c r="B19" s="64" t="s">
        <v>47</v>
      </c>
      <c r="C19" s="67">
        <v>0</v>
      </c>
      <c r="D19" s="67">
        <v>13198.72</v>
      </c>
    </row>
    <row r="20" spans="1:4" x14ac:dyDescent="0.25">
      <c r="A20" s="64">
        <v>2500</v>
      </c>
      <c r="B20" s="64" t="s">
        <v>48</v>
      </c>
      <c r="C20" s="67">
        <v>2130</v>
      </c>
      <c r="D20" s="67">
        <v>6010</v>
      </c>
    </row>
    <row r="21" spans="1:4" x14ac:dyDescent="0.25">
      <c r="A21" s="64" t="s">
        <v>43</v>
      </c>
      <c r="B21" s="65" t="s">
        <v>49</v>
      </c>
      <c r="C21" s="68">
        <f>SUM(C16:C20)</f>
        <v>10216.11</v>
      </c>
      <c r="D21" s="68">
        <f>SUM(D16:D20)</f>
        <v>55351.44</v>
      </c>
    </row>
    <row r="22" spans="1:4" x14ac:dyDescent="0.25">
      <c r="A22" s="64">
        <v>2900</v>
      </c>
      <c r="B22" s="64" t="s">
        <v>50</v>
      </c>
      <c r="C22" s="67">
        <v>160095.26</v>
      </c>
      <c r="D22" s="67">
        <v>336586.26</v>
      </c>
    </row>
    <row r="23" spans="1:4" x14ac:dyDescent="0.25">
      <c r="A23" s="64">
        <v>2902</v>
      </c>
      <c r="B23" s="64" t="s">
        <v>123</v>
      </c>
      <c r="C23" s="67">
        <v>-5493.71</v>
      </c>
      <c r="D23" s="67">
        <v>-5493.71</v>
      </c>
    </row>
    <row r="24" spans="1:4" x14ac:dyDescent="0.25">
      <c r="A24" s="64">
        <v>2903</v>
      </c>
      <c r="B24" s="64" t="s">
        <v>124</v>
      </c>
      <c r="C24" s="67">
        <v>2000</v>
      </c>
      <c r="D24" s="67">
        <v>2000</v>
      </c>
    </row>
    <row r="25" spans="1:4" x14ac:dyDescent="0.25">
      <c r="A25" s="64">
        <v>2904</v>
      </c>
      <c r="B25" s="64" t="s">
        <v>51</v>
      </c>
      <c r="C25" s="67">
        <v>14355</v>
      </c>
      <c r="D25" s="67">
        <v>29252</v>
      </c>
    </row>
    <row r="26" spans="1:4" x14ac:dyDescent="0.25">
      <c r="A26" s="64">
        <v>2905</v>
      </c>
      <c r="B26" s="64" t="s">
        <v>52</v>
      </c>
      <c r="C26" s="67">
        <v>0</v>
      </c>
      <c r="D26" s="67">
        <v>-5872.5</v>
      </c>
    </row>
    <row r="27" spans="1:4" x14ac:dyDescent="0.25">
      <c r="A27" s="64" t="s">
        <v>43</v>
      </c>
      <c r="B27" s="65" t="s">
        <v>53</v>
      </c>
      <c r="C27" s="68">
        <f>SUM(C16:C20)+SUM(C22:C26)</f>
        <v>181172.66000000003</v>
      </c>
      <c r="D27" s="68">
        <f>SUM(D16:D20)+SUM(D22:D26)</f>
        <v>411823.49</v>
      </c>
    </row>
    <row r="28" spans="1:4" x14ac:dyDescent="0.25">
      <c r="A28" s="64">
        <v>2940</v>
      </c>
      <c r="B28" s="64" t="s">
        <v>54</v>
      </c>
      <c r="C28" s="67">
        <v>1270</v>
      </c>
      <c r="D28" s="67">
        <v>2540</v>
      </c>
    </row>
    <row r="29" spans="1:4" x14ac:dyDescent="0.25">
      <c r="A29" s="64">
        <v>2941</v>
      </c>
      <c r="B29" s="64" t="s">
        <v>125</v>
      </c>
      <c r="C29" s="67">
        <v>537</v>
      </c>
      <c r="D29" s="67">
        <v>537</v>
      </c>
    </row>
    <row r="30" spans="1:4" x14ac:dyDescent="0.25">
      <c r="A30" s="64">
        <v>2942</v>
      </c>
      <c r="B30" s="64" t="s">
        <v>126</v>
      </c>
      <c r="C30" s="67">
        <v>1298.1199999999999</v>
      </c>
      <c r="D30" s="67">
        <v>1298.1199999999999</v>
      </c>
    </row>
    <row r="31" spans="1:4" x14ac:dyDescent="0.25">
      <c r="A31" s="64">
        <v>2943</v>
      </c>
      <c r="B31" s="64" t="s">
        <v>127</v>
      </c>
      <c r="C31" s="67">
        <v>2498.54</v>
      </c>
      <c r="D31" s="67">
        <v>2498.54</v>
      </c>
    </row>
    <row r="32" spans="1:4" x14ac:dyDescent="0.25">
      <c r="A32" s="64">
        <v>2944</v>
      </c>
      <c r="B32" s="64" t="s">
        <v>55</v>
      </c>
      <c r="C32" s="67">
        <v>8852.31</v>
      </c>
      <c r="D32" s="67">
        <v>19070.009999999998</v>
      </c>
    </row>
    <row r="33" spans="1:4" x14ac:dyDescent="0.25">
      <c r="A33" s="64">
        <v>2945</v>
      </c>
      <c r="B33" s="64" t="s">
        <v>56</v>
      </c>
      <c r="C33" s="67">
        <v>8639.1299999999992</v>
      </c>
      <c r="D33" s="67">
        <v>10903.83</v>
      </c>
    </row>
    <row r="34" spans="1:4" x14ac:dyDescent="0.25">
      <c r="A34" s="64">
        <v>2947</v>
      </c>
      <c r="B34" s="64" t="s">
        <v>57</v>
      </c>
      <c r="C34" s="67">
        <v>45308.46</v>
      </c>
      <c r="D34" s="67">
        <v>65993.09</v>
      </c>
    </row>
    <row r="35" spans="1:4" x14ac:dyDescent="0.25">
      <c r="A35" s="64" t="s">
        <v>43</v>
      </c>
      <c r="B35" s="65" t="s">
        <v>58</v>
      </c>
      <c r="C35" s="68">
        <f>SUM(C28:C34)</f>
        <v>68403.56</v>
      </c>
      <c r="D35" s="68">
        <f>SUM(D28:D34)</f>
        <v>102840.59</v>
      </c>
    </row>
    <row r="36" spans="1:4" x14ac:dyDescent="0.25">
      <c r="A36" s="64">
        <v>3100</v>
      </c>
      <c r="B36" s="64" t="s">
        <v>59</v>
      </c>
      <c r="C36" s="67">
        <v>382187.04</v>
      </c>
      <c r="D36" s="67">
        <v>835280.67</v>
      </c>
    </row>
    <row r="37" spans="1:4" x14ac:dyDescent="0.25">
      <c r="A37" s="64">
        <v>3110</v>
      </c>
      <c r="B37" s="64" t="s">
        <v>60</v>
      </c>
      <c r="C37" s="67">
        <v>1546.29</v>
      </c>
      <c r="D37" s="67">
        <v>3124.13</v>
      </c>
    </row>
    <row r="38" spans="1:4" x14ac:dyDescent="0.25">
      <c r="A38" s="64">
        <v>3120</v>
      </c>
      <c r="B38" s="64" t="s">
        <v>61</v>
      </c>
      <c r="C38" s="67">
        <v>3808.2</v>
      </c>
      <c r="D38" s="67">
        <v>5338.8</v>
      </c>
    </row>
    <row r="39" spans="1:4" x14ac:dyDescent="0.25">
      <c r="A39" s="64">
        <v>3130</v>
      </c>
      <c r="B39" s="64" t="s">
        <v>62</v>
      </c>
      <c r="C39" s="67">
        <v>15083.95</v>
      </c>
      <c r="D39" s="67">
        <v>16818.64</v>
      </c>
    </row>
    <row r="40" spans="1:4" x14ac:dyDescent="0.25">
      <c r="A40" s="64">
        <v>3165</v>
      </c>
      <c r="B40" s="64" t="s">
        <v>128</v>
      </c>
      <c r="C40" s="67">
        <v>-1380</v>
      </c>
      <c r="D40" s="67">
        <v>-1380</v>
      </c>
    </row>
    <row r="41" spans="1:4" x14ac:dyDescent="0.25">
      <c r="A41" s="64">
        <v>3190</v>
      </c>
      <c r="B41" s="64" t="s">
        <v>129</v>
      </c>
      <c r="C41" s="67">
        <v>128.16</v>
      </c>
      <c r="D41" s="67">
        <v>128.16</v>
      </c>
    </row>
    <row r="42" spans="1:4" x14ac:dyDescent="0.25">
      <c r="A42" s="64">
        <v>3200</v>
      </c>
      <c r="B42" s="64" t="s">
        <v>63</v>
      </c>
      <c r="C42" s="67">
        <v>41103.43</v>
      </c>
      <c r="D42" s="67">
        <v>90488.53</v>
      </c>
    </row>
    <row r="43" spans="1:4" x14ac:dyDescent="0.25">
      <c r="A43" s="64">
        <v>3210</v>
      </c>
      <c r="B43" s="64" t="s">
        <v>64</v>
      </c>
      <c r="C43" s="67">
        <v>7616.41</v>
      </c>
      <c r="D43" s="67">
        <v>10677.61</v>
      </c>
    </row>
    <row r="44" spans="1:4" x14ac:dyDescent="0.25">
      <c r="A44" s="64">
        <v>3220</v>
      </c>
      <c r="B44" s="64" t="s">
        <v>65</v>
      </c>
      <c r="C44" s="67">
        <v>3092.58</v>
      </c>
      <c r="D44" s="67">
        <v>6248.26</v>
      </c>
    </row>
    <row r="45" spans="1:4" x14ac:dyDescent="0.25">
      <c r="A45" s="64" t="s">
        <v>43</v>
      </c>
      <c r="B45" s="65" t="s">
        <v>66</v>
      </c>
      <c r="C45" s="68">
        <f>SUM(C36:C44)</f>
        <v>453186.05999999994</v>
      </c>
      <c r="D45" s="68">
        <f>SUM(D36:D44)</f>
        <v>966724.80000000016</v>
      </c>
    </row>
    <row r="46" spans="1:4" x14ac:dyDescent="0.25">
      <c r="A46" s="64" t="s">
        <v>43</v>
      </c>
      <c r="B46" s="65" t="s">
        <v>67</v>
      </c>
      <c r="C46" s="68">
        <f>SUM(C3:C14)+SUM(C16:C20)+SUM(C22:C26)+SUM(C28:C34)+SUM(C36:C44)</f>
        <v>-418662.81999999995</v>
      </c>
      <c r="D46" s="68">
        <f>SUM(D3:D14)+SUM(D16:D20)+SUM(D22:D26)+SUM(D28:D34)+SUM(D36:D44)</f>
        <v>-441359.72999999963</v>
      </c>
    </row>
    <row r="47" spans="1:4" x14ac:dyDescent="0.25">
      <c r="A47" s="64">
        <v>4101</v>
      </c>
      <c r="B47" s="64" t="s">
        <v>68</v>
      </c>
      <c r="C47" s="67">
        <v>205905.64</v>
      </c>
      <c r="D47" s="67">
        <v>417786.28</v>
      </c>
    </row>
    <row r="48" spans="1:4" x14ac:dyDescent="0.25">
      <c r="A48" s="64">
        <v>4111</v>
      </c>
      <c r="B48" s="64" t="s">
        <v>69</v>
      </c>
      <c r="C48" s="67">
        <v>568.02</v>
      </c>
      <c r="D48" s="67">
        <v>1136.04</v>
      </c>
    </row>
    <row r="49" spans="1:4" x14ac:dyDescent="0.25">
      <c r="A49" s="64">
        <v>4120</v>
      </c>
      <c r="B49" s="64" t="s">
        <v>70</v>
      </c>
      <c r="C49" s="67">
        <v>10620</v>
      </c>
      <c r="D49" s="67">
        <v>21465</v>
      </c>
    </row>
    <row r="50" spans="1:4" x14ac:dyDescent="0.25">
      <c r="A50" s="64">
        <v>4165</v>
      </c>
      <c r="B50" s="64" t="s">
        <v>71</v>
      </c>
      <c r="C50" s="67">
        <v>-1840</v>
      </c>
      <c r="D50" s="67">
        <v>-3680</v>
      </c>
    </row>
    <row r="51" spans="1:4" x14ac:dyDescent="0.25">
      <c r="A51" s="64">
        <v>4180</v>
      </c>
      <c r="B51" s="64" t="s">
        <v>72</v>
      </c>
      <c r="C51" s="67">
        <v>-5293.66</v>
      </c>
      <c r="D51" s="67">
        <v>-10587.32</v>
      </c>
    </row>
    <row r="52" spans="1:4" x14ac:dyDescent="0.25">
      <c r="A52" s="64">
        <v>4201</v>
      </c>
      <c r="B52" s="64" t="s">
        <v>73</v>
      </c>
      <c r="C52" s="67">
        <v>13161.71</v>
      </c>
      <c r="D52" s="67">
        <v>26323.42</v>
      </c>
    </row>
    <row r="53" spans="1:4" x14ac:dyDescent="0.25">
      <c r="A53" s="64">
        <v>4210</v>
      </c>
      <c r="B53" s="64" t="s">
        <v>74</v>
      </c>
      <c r="C53" s="67">
        <v>16020</v>
      </c>
      <c r="D53" s="67">
        <v>32490</v>
      </c>
    </row>
    <row r="54" spans="1:4" x14ac:dyDescent="0.25">
      <c r="A54" s="64">
        <v>4221</v>
      </c>
      <c r="B54" s="64" t="s">
        <v>75</v>
      </c>
      <c r="C54" s="67">
        <v>1136.04</v>
      </c>
      <c r="D54" s="67">
        <v>2272.08</v>
      </c>
    </row>
    <row r="55" spans="1:4" x14ac:dyDescent="0.25">
      <c r="A55" s="64" t="s">
        <v>43</v>
      </c>
      <c r="B55" s="65" t="s">
        <v>76</v>
      </c>
      <c r="C55" s="68">
        <f>SUM(C47:C54)</f>
        <v>240277.75</v>
      </c>
      <c r="D55" s="68">
        <f>SUM(D47:D54)</f>
        <v>487205.5</v>
      </c>
    </row>
    <row r="56" spans="1:4" x14ac:dyDescent="0.25">
      <c r="A56" s="64" t="s">
        <v>43</v>
      </c>
      <c r="B56" s="65" t="s">
        <v>77</v>
      </c>
      <c r="C56" s="68">
        <f>SUM(C3:C14)+SUM(C16:C20)+SUM(C22:C26)+SUM(C28:C34)+SUM(C36:C44)+SUM(C47:C54)</f>
        <v>-178385.06999999995</v>
      </c>
      <c r="D56" s="68">
        <f>SUM(D3:D14)+SUM(D16:D20)+SUM(D22:D26)+SUM(D28:D34)+SUM(D36:D44)+SUM(D47:D54)</f>
        <v>45845.770000000368</v>
      </c>
    </row>
    <row r="57" spans="1:4" x14ac:dyDescent="0.25">
      <c r="A57" s="64">
        <v>4605</v>
      </c>
      <c r="B57" s="64" t="s">
        <v>78</v>
      </c>
      <c r="C57" s="67">
        <v>289</v>
      </c>
      <c r="D57" s="67">
        <v>578</v>
      </c>
    </row>
    <row r="58" spans="1:4" x14ac:dyDescent="0.25">
      <c r="A58" s="64">
        <v>4610</v>
      </c>
      <c r="B58" s="64" t="s">
        <v>130</v>
      </c>
      <c r="C58" s="67">
        <v>407.8</v>
      </c>
      <c r="D58" s="67">
        <v>407.8</v>
      </c>
    </row>
    <row r="59" spans="1:4" x14ac:dyDescent="0.25">
      <c r="A59" s="64">
        <v>4631</v>
      </c>
      <c r="B59" s="64" t="s">
        <v>79</v>
      </c>
      <c r="C59" s="67">
        <v>0</v>
      </c>
      <c r="D59" s="67">
        <v>84207.38</v>
      </c>
    </row>
    <row r="60" spans="1:4" x14ac:dyDescent="0.25">
      <c r="A60" s="64">
        <v>4650</v>
      </c>
      <c r="B60" s="64" t="s">
        <v>80</v>
      </c>
      <c r="C60" s="67">
        <v>12835.27</v>
      </c>
      <c r="D60" s="67">
        <v>14600.72</v>
      </c>
    </row>
    <row r="61" spans="1:4" x14ac:dyDescent="0.25">
      <c r="A61" s="64">
        <v>4651</v>
      </c>
      <c r="B61" s="64" t="s">
        <v>131</v>
      </c>
      <c r="C61" s="67">
        <v>1824.95</v>
      </c>
      <c r="D61" s="67">
        <v>1824.95</v>
      </c>
    </row>
    <row r="62" spans="1:4" x14ac:dyDescent="0.25">
      <c r="A62" s="64">
        <v>4670</v>
      </c>
      <c r="B62" s="64" t="s">
        <v>81</v>
      </c>
      <c r="C62" s="67">
        <v>6600</v>
      </c>
      <c r="D62" s="67">
        <v>13200</v>
      </c>
    </row>
    <row r="63" spans="1:4" x14ac:dyDescent="0.25">
      <c r="A63" s="64">
        <v>4675</v>
      </c>
      <c r="B63" s="64" t="s">
        <v>132</v>
      </c>
      <c r="C63" s="67">
        <v>39117.17</v>
      </c>
      <c r="D63" s="67">
        <v>39117.17</v>
      </c>
    </row>
    <row r="64" spans="1:4" x14ac:dyDescent="0.25">
      <c r="A64" s="64" t="s">
        <v>43</v>
      </c>
      <c r="B64" s="65" t="s">
        <v>82</v>
      </c>
      <c r="C64" s="68">
        <f>SUM(C57:C63)</f>
        <v>61074.19</v>
      </c>
      <c r="D64" s="68">
        <f>SUM(D57:D63)</f>
        <v>153936.02000000002</v>
      </c>
    </row>
    <row r="65" spans="1:4" x14ac:dyDescent="0.25">
      <c r="A65" s="64" t="s">
        <v>43</v>
      </c>
      <c r="B65" s="65" t="s">
        <v>83</v>
      </c>
      <c r="C65" s="68">
        <f>SUM(C47:C54)+SUM(C57:C63)</f>
        <v>301351.94</v>
      </c>
      <c r="D65" s="68">
        <f>SUM(D47:D54)+SUM(D57:D63)</f>
        <v>641141.52</v>
      </c>
    </row>
    <row r="66" spans="1:4" x14ac:dyDescent="0.25">
      <c r="A66" s="64">
        <v>4801</v>
      </c>
      <c r="B66" s="64" t="s">
        <v>84</v>
      </c>
      <c r="C66" s="67">
        <v>-24130</v>
      </c>
      <c r="D66" s="67">
        <v>18820</v>
      </c>
    </row>
    <row r="67" spans="1:4" x14ac:dyDescent="0.25">
      <c r="A67" s="64">
        <v>4804</v>
      </c>
      <c r="B67" s="64" t="s">
        <v>85</v>
      </c>
      <c r="C67" s="67">
        <v>16336.86</v>
      </c>
      <c r="D67" s="67">
        <v>32672.74</v>
      </c>
    </row>
    <row r="68" spans="1:4" x14ac:dyDescent="0.25">
      <c r="A68" s="64">
        <v>4815</v>
      </c>
      <c r="B68" s="64" t="s">
        <v>86</v>
      </c>
      <c r="C68" s="67">
        <v>0</v>
      </c>
      <c r="D68" s="67">
        <v>3952.5</v>
      </c>
    </row>
    <row r="69" spans="1:4" x14ac:dyDescent="0.25">
      <c r="A69" s="64" t="s">
        <v>43</v>
      </c>
      <c r="B69" s="65" t="s">
        <v>87</v>
      </c>
      <c r="C69" s="68">
        <f>SUM(C66:C68)</f>
        <v>-7793.1399999999994</v>
      </c>
      <c r="D69" s="68">
        <f>SUM(D66:D68)</f>
        <v>55445.240000000005</v>
      </c>
    </row>
    <row r="70" spans="1:4" x14ac:dyDescent="0.25">
      <c r="A70" s="64" t="s">
        <v>43</v>
      </c>
      <c r="B70" s="65" t="s">
        <v>88</v>
      </c>
      <c r="C70" s="68">
        <f>SUM(C66:C68)</f>
        <v>-7793.1399999999994</v>
      </c>
      <c r="D70" s="68">
        <f>SUM(D66:D68)</f>
        <v>55445.240000000005</v>
      </c>
    </row>
    <row r="71" spans="1:4" x14ac:dyDescent="0.25">
      <c r="A71" s="64">
        <v>5100</v>
      </c>
      <c r="B71" s="64" t="s">
        <v>89</v>
      </c>
      <c r="C71" s="67">
        <v>17750.91</v>
      </c>
      <c r="D71" s="67">
        <v>35501.82</v>
      </c>
    </row>
    <row r="72" spans="1:4" x14ac:dyDescent="0.25">
      <c r="A72" s="64">
        <v>5190</v>
      </c>
      <c r="B72" s="64" t="s">
        <v>158</v>
      </c>
      <c r="C72" s="67">
        <v>5000</v>
      </c>
      <c r="D72" s="67">
        <v>10000</v>
      </c>
    </row>
    <row r="73" spans="1:4" x14ac:dyDescent="0.25">
      <c r="A73" s="64">
        <v>5200</v>
      </c>
      <c r="B73" s="64" t="s">
        <v>90</v>
      </c>
      <c r="C73" s="67">
        <v>1930.75</v>
      </c>
      <c r="D73" s="67">
        <v>3870.75</v>
      </c>
    </row>
    <row r="74" spans="1:4" x14ac:dyDescent="0.25">
      <c r="A74" s="64">
        <v>5400</v>
      </c>
      <c r="B74" s="64" t="s">
        <v>133</v>
      </c>
      <c r="C74" s="67">
        <v>286.24</v>
      </c>
      <c r="D74" s="67">
        <v>286.24</v>
      </c>
    </row>
    <row r="75" spans="1:4" x14ac:dyDescent="0.25">
      <c r="A75" s="64">
        <v>5530</v>
      </c>
      <c r="B75" s="64" t="s">
        <v>134</v>
      </c>
      <c r="C75" s="67">
        <v>8207.1</v>
      </c>
      <c r="D75" s="67">
        <v>8207.1</v>
      </c>
    </row>
    <row r="76" spans="1:4" x14ac:dyDescent="0.25">
      <c r="A76" s="64">
        <v>5550</v>
      </c>
      <c r="B76" s="64" t="s">
        <v>135</v>
      </c>
      <c r="C76" s="67">
        <v>2862.5</v>
      </c>
      <c r="D76" s="67">
        <v>2862.5</v>
      </c>
    </row>
    <row r="77" spans="1:4" x14ac:dyDescent="0.25">
      <c r="A77" s="64" t="s">
        <v>43</v>
      </c>
      <c r="B77" s="65" t="s">
        <v>91</v>
      </c>
      <c r="C77" s="68">
        <f>SUM(C71:C76)</f>
        <v>36037.5</v>
      </c>
      <c r="D77" s="68">
        <f>SUM(D71:D76)</f>
        <v>60728.409999999996</v>
      </c>
    </row>
    <row r="78" spans="1:4" x14ac:dyDescent="0.25">
      <c r="A78" s="64">
        <v>6100</v>
      </c>
      <c r="B78" s="64" t="s">
        <v>92</v>
      </c>
      <c r="C78" s="67">
        <v>13000</v>
      </c>
      <c r="D78" s="67">
        <v>8000</v>
      </c>
    </row>
    <row r="79" spans="1:4" x14ac:dyDescent="0.25">
      <c r="A79" s="64">
        <v>6150</v>
      </c>
      <c r="B79" s="64" t="s">
        <v>93</v>
      </c>
      <c r="C79" s="67">
        <v>6587.5</v>
      </c>
      <c r="D79" s="67">
        <v>12006.25</v>
      </c>
    </row>
    <row r="80" spans="1:4" x14ac:dyDescent="0.25">
      <c r="A80" s="64">
        <v>6200</v>
      </c>
      <c r="B80" s="64" t="s">
        <v>94</v>
      </c>
      <c r="C80" s="67">
        <v>0</v>
      </c>
      <c r="D80" s="67">
        <v>236</v>
      </c>
    </row>
    <row r="81" spans="1:4" x14ac:dyDescent="0.25">
      <c r="A81" s="64">
        <v>6400</v>
      </c>
      <c r="B81" s="64" t="s">
        <v>95</v>
      </c>
      <c r="C81" s="67">
        <v>3975</v>
      </c>
      <c r="D81" s="67">
        <v>5970</v>
      </c>
    </row>
    <row r="82" spans="1:4" x14ac:dyDescent="0.25">
      <c r="A82" s="64">
        <v>6860</v>
      </c>
      <c r="B82" s="64" t="s">
        <v>96</v>
      </c>
      <c r="C82" s="67">
        <v>0</v>
      </c>
      <c r="D82" s="67">
        <v>625.66999999999996</v>
      </c>
    </row>
    <row r="83" spans="1:4" x14ac:dyDescent="0.25">
      <c r="A83" s="64">
        <v>6870</v>
      </c>
      <c r="B83" s="64" t="s">
        <v>136</v>
      </c>
      <c r="C83" s="67">
        <v>1240</v>
      </c>
      <c r="D83" s="67">
        <v>1240</v>
      </c>
    </row>
    <row r="84" spans="1:4" x14ac:dyDescent="0.25">
      <c r="A84" s="64">
        <v>6915</v>
      </c>
      <c r="B84" s="64" t="s">
        <v>97</v>
      </c>
      <c r="C84" s="67">
        <v>3855</v>
      </c>
      <c r="D84" s="67">
        <v>4875</v>
      </c>
    </row>
    <row r="85" spans="1:4" x14ac:dyDescent="0.25">
      <c r="A85" s="64">
        <v>7000</v>
      </c>
      <c r="B85" s="64" t="s">
        <v>137</v>
      </c>
      <c r="C85" s="67">
        <v>367.88</v>
      </c>
      <c r="D85" s="67">
        <v>367.88</v>
      </c>
    </row>
    <row r="86" spans="1:4" x14ac:dyDescent="0.25">
      <c r="A86" s="64">
        <v>7200</v>
      </c>
      <c r="B86" s="64" t="s">
        <v>138</v>
      </c>
      <c r="C86" s="67">
        <v>1.5</v>
      </c>
      <c r="D86" s="67">
        <v>1.5</v>
      </c>
    </row>
    <row r="87" spans="1:4" x14ac:dyDescent="0.25">
      <c r="A87" s="64">
        <v>7501</v>
      </c>
      <c r="B87" s="64" t="s">
        <v>157</v>
      </c>
      <c r="C87" s="67">
        <v>1425</v>
      </c>
      <c r="D87" s="67">
        <v>2850</v>
      </c>
    </row>
    <row r="88" spans="1:4" x14ac:dyDescent="0.25">
      <c r="A88" s="64">
        <v>7600</v>
      </c>
      <c r="B88" s="64" t="s">
        <v>98</v>
      </c>
      <c r="C88" s="67">
        <v>5431.17</v>
      </c>
      <c r="D88" s="67">
        <v>7154.09</v>
      </c>
    </row>
    <row r="89" spans="1:4" x14ac:dyDescent="0.25">
      <c r="A89" s="64">
        <v>7645</v>
      </c>
      <c r="B89" s="64" t="s">
        <v>99</v>
      </c>
      <c r="C89" s="67">
        <v>2295</v>
      </c>
      <c r="D89" s="67">
        <v>5687</v>
      </c>
    </row>
    <row r="90" spans="1:4" x14ac:dyDescent="0.25">
      <c r="A90" s="64">
        <v>7650</v>
      </c>
      <c r="B90" s="64" t="s">
        <v>100</v>
      </c>
      <c r="C90" s="67">
        <v>0</v>
      </c>
      <c r="D90" s="67">
        <v>1383</v>
      </c>
    </row>
    <row r="91" spans="1:4" x14ac:dyDescent="0.25">
      <c r="A91" s="64">
        <v>7651</v>
      </c>
      <c r="B91" s="64" t="s">
        <v>101</v>
      </c>
      <c r="C91" s="67">
        <v>0</v>
      </c>
      <c r="D91" s="67">
        <v>946</v>
      </c>
    </row>
    <row r="92" spans="1:4" x14ac:dyDescent="0.25">
      <c r="A92" s="64">
        <v>7652</v>
      </c>
      <c r="B92" s="64" t="s">
        <v>102</v>
      </c>
      <c r="C92" s="67">
        <v>0</v>
      </c>
      <c r="D92" s="67">
        <v>3134.34</v>
      </c>
    </row>
    <row r="93" spans="1:4" x14ac:dyDescent="0.25">
      <c r="A93" s="64">
        <v>7655</v>
      </c>
      <c r="B93" s="64" t="s">
        <v>103</v>
      </c>
      <c r="C93" s="67">
        <v>9524.7000000000007</v>
      </c>
      <c r="D93" s="67">
        <v>21070.55</v>
      </c>
    </row>
    <row r="94" spans="1:4" x14ac:dyDescent="0.25">
      <c r="A94" s="64">
        <v>7660</v>
      </c>
      <c r="B94" s="64" t="s">
        <v>104</v>
      </c>
      <c r="C94" s="67">
        <v>2310.5700000000002</v>
      </c>
      <c r="D94" s="67">
        <v>3799.57</v>
      </c>
    </row>
    <row r="95" spans="1:4" x14ac:dyDescent="0.25">
      <c r="A95" s="64">
        <v>7800</v>
      </c>
      <c r="B95" s="64" t="s">
        <v>105</v>
      </c>
      <c r="C95" s="67">
        <v>0</v>
      </c>
      <c r="D95" s="67">
        <v>315.95999999999998</v>
      </c>
    </row>
    <row r="96" spans="1:4" x14ac:dyDescent="0.25">
      <c r="A96" s="64">
        <v>7950</v>
      </c>
      <c r="B96" s="64" t="s">
        <v>106</v>
      </c>
      <c r="C96" s="67">
        <v>0.61</v>
      </c>
      <c r="D96" s="67">
        <v>1.55</v>
      </c>
    </row>
    <row r="97" spans="1:4" x14ac:dyDescent="0.25">
      <c r="A97" s="64" t="s">
        <v>43</v>
      </c>
      <c r="B97" s="65" t="s">
        <v>107</v>
      </c>
      <c r="C97" s="68">
        <f>SUM(C78:C96)</f>
        <v>50013.93</v>
      </c>
      <c r="D97" s="68">
        <f>SUM(D78:D96)</f>
        <v>79664.360000000015</v>
      </c>
    </row>
    <row r="98" spans="1:4" x14ac:dyDescent="0.25">
      <c r="A98" s="64" t="s">
        <v>43</v>
      </c>
      <c r="B98" s="65" t="s">
        <v>108</v>
      </c>
      <c r="C98" s="68">
        <f>SUM(C57:C63)+SUM(C66:C68)+SUM(C71:C76)+SUM(C78:C96)</f>
        <v>139332.48000000001</v>
      </c>
      <c r="D98" s="68">
        <f>SUM(D57:D63)+SUM(D66:D68)+SUM(D71:D76)+SUM(D78:D96)</f>
        <v>349774.03</v>
      </c>
    </row>
    <row r="99" spans="1:4" x14ac:dyDescent="0.25">
      <c r="A99" s="64" t="s">
        <v>43</v>
      </c>
      <c r="B99" s="65" t="s">
        <v>109</v>
      </c>
      <c r="C99" s="68">
        <f>SUM(C3:C14)+SUM(C16:C20)+SUM(C22:C26)+SUM(C28:C34)+SUM(C36:C44)+SUM(C47:C54)+SUM(C57:C63)+SUM(C66:C68)+SUM(C71:C76)+SUM(C78:C96)</f>
        <v>-39052.589999999946</v>
      </c>
      <c r="D99" s="68">
        <f>SUM(D3:D14)+SUM(D16:D20)+SUM(D22:D26)+SUM(D28:D34)+SUM(D36:D44)+SUM(D47:D54)+SUM(D57:D63)+SUM(D66:D68)+SUM(D71:D76)+SUM(D78:D96)</f>
        <v>395619.8000000004</v>
      </c>
    </row>
    <row r="100" spans="1:4" x14ac:dyDescent="0.25">
      <c r="A100" s="64">
        <v>9100</v>
      </c>
      <c r="B100" s="64" t="s">
        <v>110</v>
      </c>
      <c r="C100" s="67">
        <v>0</v>
      </c>
      <c r="D100" s="67">
        <v>5947.36</v>
      </c>
    </row>
    <row r="101" spans="1:4" x14ac:dyDescent="0.25">
      <c r="A101" s="64" t="s">
        <v>43</v>
      </c>
      <c r="B101" s="65" t="s">
        <v>111</v>
      </c>
      <c r="C101" s="68">
        <f>SUM(C100:C100)</f>
        <v>0</v>
      </c>
      <c r="D101" s="68">
        <f>SUM(D100:D100)</f>
        <v>5947.36</v>
      </c>
    </row>
    <row r="102" spans="1:4" x14ac:dyDescent="0.25">
      <c r="A102" s="64" t="s">
        <v>43</v>
      </c>
      <c r="B102" s="65" t="s">
        <v>112</v>
      </c>
      <c r="C102" s="68">
        <f>SUM(C3:C14)+SUM(C16:C20)+SUM(C22:C26)+SUM(C28:C34)+SUM(C36:C44)+SUM(C47:C54)+SUM(C57:C63)+SUM(C66:C68)+SUM(C71:C76)+SUM(C78:C96)+SUM(C100:C100)</f>
        <v>-39052.589999999946</v>
      </c>
      <c r="D102" s="68">
        <f>SUM(D3:D14)+SUM(D16:D20)+SUM(D22:D26)+SUM(D28:D34)+SUM(D36:D44)+SUM(D47:D54)+SUM(D57:D63)+SUM(D66:D68)+SUM(D71:D76)+SUM(D78:D96)+SUM(D100:D100)</f>
        <v>401567.16000000038</v>
      </c>
    </row>
    <row r="103" spans="1:4" x14ac:dyDescent="0.25">
      <c r="A103" s="64">
        <v>9850</v>
      </c>
      <c r="B103" s="64" t="s">
        <v>113</v>
      </c>
      <c r="C103" s="67">
        <v>-1318.47</v>
      </c>
      <c r="D103" s="67">
        <v>-4129.87</v>
      </c>
    </row>
    <row r="104" spans="1:4" x14ac:dyDescent="0.25">
      <c r="A104" s="64" t="s">
        <v>43</v>
      </c>
      <c r="B104" s="65" t="s">
        <v>114</v>
      </c>
      <c r="C104" s="68">
        <f>SUM(C103:C103)</f>
        <v>-1318.47</v>
      </c>
      <c r="D104" s="68">
        <f>SUM(D103:D103)</f>
        <v>-4129.87</v>
      </c>
    </row>
    <row r="105" spans="1:4" x14ac:dyDescent="0.25">
      <c r="A105" s="64">
        <v>9920</v>
      </c>
      <c r="B105" s="64" t="s">
        <v>115</v>
      </c>
      <c r="C105" s="67">
        <v>0</v>
      </c>
      <c r="D105" s="67">
        <v>2168.61</v>
      </c>
    </row>
    <row r="106" spans="1:4" x14ac:dyDescent="0.25">
      <c r="A106" s="64">
        <v>9930</v>
      </c>
      <c r="B106" s="64" t="s">
        <v>116</v>
      </c>
      <c r="C106" s="67">
        <v>1757.5</v>
      </c>
      <c r="D106" s="67">
        <v>2906.5</v>
      </c>
    </row>
    <row r="107" spans="1:4" x14ac:dyDescent="0.25">
      <c r="A107" s="64">
        <v>9940</v>
      </c>
      <c r="B107" s="64" t="s">
        <v>117</v>
      </c>
      <c r="C107" s="67">
        <v>274.43</v>
      </c>
      <c r="D107" s="67">
        <v>630.71</v>
      </c>
    </row>
    <row r="108" spans="1:4" x14ac:dyDescent="0.25">
      <c r="A108" s="64">
        <v>9950</v>
      </c>
      <c r="B108" s="64" t="s">
        <v>139</v>
      </c>
      <c r="C108" s="75">
        <v>1791.22</v>
      </c>
      <c r="D108" s="67">
        <v>1791.22</v>
      </c>
    </row>
    <row r="109" spans="1:4" x14ac:dyDescent="0.25">
      <c r="A109" s="64" t="s">
        <v>43</v>
      </c>
      <c r="B109" s="65" t="s">
        <v>118</v>
      </c>
      <c r="C109" s="68">
        <f>SUM(C105:C108)</f>
        <v>3823.15</v>
      </c>
      <c r="D109" s="68">
        <f>SUM(D105:D108)</f>
        <v>7497.0400000000009</v>
      </c>
    </row>
    <row r="110" spans="1:4" x14ac:dyDescent="0.25">
      <c r="A110" s="64">
        <v>9990</v>
      </c>
      <c r="B110" s="64" t="s">
        <v>140</v>
      </c>
      <c r="C110" s="67">
        <v>15.56</v>
      </c>
      <c r="D110" s="67">
        <v>15.56</v>
      </c>
    </row>
    <row r="111" spans="1:4" x14ac:dyDescent="0.25">
      <c r="A111" s="64" t="s">
        <v>43</v>
      </c>
      <c r="B111" s="65" t="s">
        <v>119</v>
      </c>
      <c r="C111" s="68">
        <f>SUM(C105:C108)+SUM(C110:C110)</f>
        <v>3838.71</v>
      </c>
      <c r="D111" s="68">
        <f>SUM(D105:D108)+SUM(D110:D110)</f>
        <v>7512.6000000000013</v>
      </c>
    </row>
    <row r="112" spans="1:4" x14ac:dyDescent="0.25">
      <c r="A112" s="64" t="s">
        <v>43</v>
      </c>
      <c r="B112" s="65" t="s">
        <v>120</v>
      </c>
      <c r="C112" s="68">
        <f>SUM(C3:C14)+SUM(C16:C20)+SUM(C22:C26)+SUM(C28:C34)+SUM(C36:C44)+SUM(C47:C54)+SUM(C57:C63)+SUM(C66:C68)+SUM(C71:C76)+SUM(C78:C96)+SUM(C100:C100)+SUM(C103:C103)+SUM(C105:C108)+SUM(C110:C110)</f>
        <v>-36532.349999999948</v>
      </c>
      <c r="D112" s="68">
        <f>SUM(D3:D14)+SUM(D16:D20)+SUM(D22:D26)+SUM(D28:D34)+SUM(D36:D44)+SUM(D47:D54)+SUM(D57:D63)+SUM(D66:D68)+SUM(D71:D76)+SUM(D78:D96)+SUM(D100:D100)+SUM(D103:D103)+SUM(D105:D108)+SUM(D110:D110)</f>
        <v>404949.89000000036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FEE0-0B7B-4BCF-A913-AE9400493C30}">
  <sheetPr>
    <tabColor rgb="FF00B0F0"/>
  </sheetPr>
  <dimension ref="A1:Y124"/>
  <sheetViews>
    <sheetView topLeftCell="A107" workbookViewId="0">
      <selection activeCell="D124" sqref="D124"/>
    </sheetView>
  </sheetViews>
  <sheetFormatPr defaultColWidth="9.140625" defaultRowHeight="15" x14ac:dyDescent="0.25"/>
  <cols>
    <col min="1" max="1" width="6.85546875" style="64" customWidth="1"/>
    <col min="2" max="2" width="55.5703125" style="64" customWidth="1"/>
    <col min="3" max="4" width="13.5703125" style="64" customWidth="1"/>
    <col min="5" max="16384" width="9.140625" style="64"/>
  </cols>
  <sheetData>
    <row r="1" spans="1:25" x14ac:dyDescent="0.25">
      <c r="A1" s="70" t="s">
        <v>141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A2" s="65" t="s">
        <v>28</v>
      </c>
      <c r="B2" s="65" t="s">
        <v>29</v>
      </c>
      <c r="C2" s="66" t="s">
        <v>30</v>
      </c>
      <c r="D2" s="66" t="s">
        <v>31</v>
      </c>
    </row>
    <row r="3" spans="1:25" x14ac:dyDescent="0.25">
      <c r="A3" s="64">
        <v>1000</v>
      </c>
      <c r="B3" s="64" t="s">
        <v>32</v>
      </c>
      <c r="C3" s="67">
        <v>-11433</v>
      </c>
      <c r="D3" s="67">
        <v>-39198.6</v>
      </c>
    </row>
    <row r="4" spans="1:25" x14ac:dyDescent="0.25">
      <c r="A4" s="64">
        <v>1010</v>
      </c>
      <c r="B4" s="64" t="s">
        <v>142</v>
      </c>
      <c r="C4" s="67">
        <v>-275</v>
      </c>
      <c r="D4" s="67">
        <v>-275</v>
      </c>
    </row>
    <row r="5" spans="1:25" x14ac:dyDescent="0.25">
      <c r="A5" s="64">
        <v>1100</v>
      </c>
      <c r="B5" s="64" t="s">
        <v>122</v>
      </c>
      <c r="C5" s="67">
        <v>0</v>
      </c>
      <c r="D5" s="67">
        <v>-580</v>
      </c>
    </row>
    <row r="6" spans="1:25" x14ac:dyDescent="0.25">
      <c r="A6" s="64">
        <v>1200</v>
      </c>
      <c r="B6" s="64" t="s">
        <v>33</v>
      </c>
      <c r="C6" s="67">
        <v>-820097.41</v>
      </c>
      <c r="D6" s="67">
        <v>-2427534.58</v>
      </c>
    </row>
    <row r="7" spans="1:25" x14ac:dyDescent="0.25">
      <c r="A7" s="64">
        <v>1250</v>
      </c>
      <c r="B7" s="64" t="s">
        <v>34</v>
      </c>
      <c r="C7" s="67">
        <v>-52013.34</v>
      </c>
      <c r="D7" s="67">
        <v>-161487.51999999999</v>
      </c>
    </row>
    <row r="8" spans="1:25" x14ac:dyDescent="0.25">
      <c r="A8" s="64">
        <v>1300</v>
      </c>
      <c r="B8" s="64" t="s">
        <v>35</v>
      </c>
      <c r="C8" s="67">
        <v>-12590.53</v>
      </c>
      <c r="D8" s="67">
        <v>-46463.58</v>
      </c>
    </row>
    <row r="9" spans="1:25" x14ac:dyDescent="0.25">
      <c r="A9" s="64">
        <v>1550</v>
      </c>
      <c r="B9" s="64" t="s">
        <v>36</v>
      </c>
      <c r="C9" s="67">
        <v>-44876.67</v>
      </c>
      <c r="D9" s="67">
        <v>-136330.01</v>
      </c>
    </row>
    <row r="10" spans="1:25" x14ac:dyDescent="0.25">
      <c r="A10" s="64">
        <v>1600</v>
      </c>
      <c r="B10" s="64" t="s">
        <v>37</v>
      </c>
      <c r="C10" s="67">
        <v>-99322.25</v>
      </c>
      <c r="D10" s="67">
        <v>-266577.73</v>
      </c>
    </row>
    <row r="11" spans="1:25" x14ac:dyDescent="0.25">
      <c r="A11" s="64">
        <v>1610</v>
      </c>
      <c r="B11" s="64" t="s">
        <v>38</v>
      </c>
      <c r="C11" s="67">
        <v>-2126.8200000000002</v>
      </c>
      <c r="D11" s="67">
        <v>-7877.72</v>
      </c>
    </row>
    <row r="12" spans="1:25" x14ac:dyDescent="0.25">
      <c r="A12" s="64">
        <v>1620</v>
      </c>
      <c r="B12" s="64" t="s">
        <v>39</v>
      </c>
      <c r="C12" s="67">
        <v>-15169</v>
      </c>
      <c r="D12" s="67">
        <v>-78060.539999999994</v>
      </c>
    </row>
    <row r="13" spans="1:25" x14ac:dyDescent="0.25">
      <c r="A13" s="69">
        <v>1850</v>
      </c>
      <c r="B13" s="64" t="s">
        <v>40</v>
      </c>
      <c r="C13" s="67">
        <v>0</v>
      </c>
      <c r="D13" s="67">
        <v>198908.9</v>
      </c>
    </row>
    <row r="14" spans="1:25" x14ac:dyDescent="0.25">
      <c r="A14" s="64">
        <v>1910</v>
      </c>
      <c r="B14" s="64" t="s">
        <v>41</v>
      </c>
      <c r="C14" s="67">
        <v>300</v>
      </c>
      <c r="D14" s="67">
        <v>-700</v>
      </c>
    </row>
    <row r="15" spans="1:25" x14ac:dyDescent="0.25">
      <c r="A15" s="64">
        <v>1950</v>
      </c>
      <c r="B15" s="64" t="s">
        <v>42</v>
      </c>
      <c r="C15" s="67">
        <v>0</v>
      </c>
      <c r="D15" s="67">
        <v>-14176.25</v>
      </c>
    </row>
    <row r="16" spans="1:25" x14ac:dyDescent="0.25">
      <c r="A16" s="64" t="s">
        <v>43</v>
      </c>
      <c r="B16" s="65" t="s">
        <v>44</v>
      </c>
      <c r="C16" s="68">
        <f>SUM(C3:C15)</f>
        <v>-1057604.02</v>
      </c>
      <c r="D16" s="68">
        <f>SUM(D3:D15)</f>
        <v>-2980352.6300000004</v>
      </c>
    </row>
    <row r="17" spans="1:4" x14ac:dyDescent="0.25">
      <c r="A17" s="64">
        <v>2200</v>
      </c>
      <c r="B17" s="64" t="s">
        <v>45</v>
      </c>
      <c r="C17" s="67">
        <v>4634.16</v>
      </c>
      <c r="D17" s="67">
        <v>9299.0300000000007</v>
      </c>
    </row>
    <row r="18" spans="1:4" x14ac:dyDescent="0.25">
      <c r="A18" s="64">
        <v>2205</v>
      </c>
      <c r="B18" s="64" t="s">
        <v>49</v>
      </c>
      <c r="C18" s="67">
        <v>6972.46</v>
      </c>
      <c r="D18" s="67">
        <v>37095.199999999997</v>
      </c>
    </row>
    <row r="19" spans="1:4" x14ac:dyDescent="0.25">
      <c r="A19" s="64">
        <v>2220</v>
      </c>
      <c r="B19" s="64" t="s">
        <v>46</v>
      </c>
      <c r="C19" s="67">
        <v>0</v>
      </c>
      <c r="D19" s="67">
        <v>1355.11</v>
      </c>
    </row>
    <row r="20" spans="1:4" x14ac:dyDescent="0.25">
      <c r="A20" s="64">
        <v>2450</v>
      </c>
      <c r="B20" s="64" t="s">
        <v>47</v>
      </c>
      <c r="C20" s="67">
        <v>1313.6</v>
      </c>
      <c r="D20" s="67">
        <v>14512.32</v>
      </c>
    </row>
    <row r="21" spans="1:4" x14ac:dyDescent="0.25">
      <c r="A21" s="64">
        <v>2500</v>
      </c>
      <c r="B21" s="64" t="s">
        <v>48</v>
      </c>
      <c r="C21" s="67">
        <v>880</v>
      </c>
      <c r="D21" s="67">
        <v>6890</v>
      </c>
    </row>
    <row r="22" spans="1:4" x14ac:dyDescent="0.25">
      <c r="A22" s="64">
        <v>2600</v>
      </c>
      <c r="B22" s="64" t="s">
        <v>143</v>
      </c>
      <c r="C22" s="67">
        <v>868</v>
      </c>
      <c r="D22" s="67">
        <v>868</v>
      </c>
    </row>
    <row r="23" spans="1:4" x14ac:dyDescent="0.25">
      <c r="A23" s="64">
        <v>2700</v>
      </c>
      <c r="B23" s="64" t="s">
        <v>144</v>
      </c>
      <c r="C23" s="67">
        <v>483.48</v>
      </c>
      <c r="D23" s="67">
        <v>483.48</v>
      </c>
    </row>
    <row r="24" spans="1:4" x14ac:dyDescent="0.25">
      <c r="A24" s="64" t="s">
        <v>43</v>
      </c>
      <c r="B24" s="65" t="s">
        <v>49</v>
      </c>
      <c r="C24" s="68">
        <f>SUM(C17:C23)</f>
        <v>15151.699999999999</v>
      </c>
      <c r="D24" s="68">
        <f>SUM(D17:D23)</f>
        <v>70503.14</v>
      </c>
    </row>
    <row r="25" spans="1:4" x14ac:dyDescent="0.25">
      <c r="A25" s="64">
        <v>2900</v>
      </c>
      <c r="B25" s="64" t="s">
        <v>50</v>
      </c>
      <c r="C25" s="67">
        <v>95695</v>
      </c>
      <c r="D25" s="67">
        <v>432281.26</v>
      </c>
    </row>
    <row r="26" spans="1:4" x14ac:dyDescent="0.25">
      <c r="A26" s="64">
        <v>2902</v>
      </c>
      <c r="B26" s="64" t="s">
        <v>123</v>
      </c>
      <c r="C26" s="67">
        <v>0</v>
      </c>
      <c r="D26" s="67">
        <v>-5493.71</v>
      </c>
    </row>
    <row r="27" spans="1:4" x14ac:dyDescent="0.25">
      <c r="A27" s="64">
        <v>2903</v>
      </c>
      <c r="B27" s="64" t="s">
        <v>124</v>
      </c>
      <c r="C27" s="67">
        <v>0</v>
      </c>
      <c r="D27" s="67">
        <v>2000</v>
      </c>
    </row>
    <row r="28" spans="1:4" x14ac:dyDescent="0.25">
      <c r="A28" s="64">
        <v>2904</v>
      </c>
      <c r="B28" s="64" t="s">
        <v>51</v>
      </c>
      <c r="C28" s="67">
        <v>45655</v>
      </c>
      <c r="D28" s="67">
        <v>74907</v>
      </c>
    </row>
    <row r="29" spans="1:4" x14ac:dyDescent="0.25">
      <c r="A29" s="64">
        <v>2905</v>
      </c>
      <c r="B29" s="64" t="s">
        <v>52</v>
      </c>
      <c r="C29" s="67">
        <v>10000</v>
      </c>
      <c r="D29" s="67">
        <v>4127.5</v>
      </c>
    </row>
    <row r="30" spans="1:4" x14ac:dyDescent="0.25">
      <c r="A30" s="64" t="s">
        <v>43</v>
      </c>
      <c r="B30" s="65" t="s">
        <v>53</v>
      </c>
      <c r="C30" s="68">
        <f>SUM(C17:C23)+SUM(C25:C29)</f>
        <v>166501.70000000001</v>
      </c>
      <c r="D30" s="68">
        <f>SUM(D17:D23)+SUM(D25:D29)</f>
        <v>578325.18999999994</v>
      </c>
    </row>
    <row r="31" spans="1:4" x14ac:dyDescent="0.25">
      <c r="A31" s="64">
        <v>2940</v>
      </c>
      <c r="B31" s="64" t="s">
        <v>54</v>
      </c>
      <c r="C31" s="67">
        <v>1270</v>
      </c>
      <c r="D31" s="67">
        <v>3810</v>
      </c>
    </row>
    <row r="32" spans="1:4" x14ac:dyDescent="0.25">
      <c r="A32" s="64">
        <v>2941</v>
      </c>
      <c r="B32" s="64" t="s">
        <v>125</v>
      </c>
      <c r="C32" s="67">
        <v>0</v>
      </c>
      <c r="D32" s="67">
        <v>537</v>
      </c>
    </row>
    <row r="33" spans="1:4" x14ac:dyDescent="0.25">
      <c r="A33" s="64">
        <v>2942</v>
      </c>
      <c r="B33" s="64" t="s">
        <v>126</v>
      </c>
      <c r="C33" s="67">
        <v>952</v>
      </c>
      <c r="D33" s="67">
        <v>2250.12</v>
      </c>
    </row>
    <row r="34" spans="1:4" x14ac:dyDescent="0.25">
      <c r="A34" s="64">
        <v>2943</v>
      </c>
      <c r="B34" s="64" t="s">
        <v>127</v>
      </c>
      <c r="C34" s="67">
        <v>3035.02</v>
      </c>
      <c r="D34" s="67">
        <v>5533.56</v>
      </c>
    </row>
    <row r="35" spans="1:4" x14ac:dyDescent="0.25">
      <c r="A35" s="64">
        <v>2944</v>
      </c>
      <c r="B35" s="64" t="s">
        <v>55</v>
      </c>
      <c r="C35" s="67">
        <v>7513.8</v>
      </c>
      <c r="D35" s="67">
        <v>26583.81</v>
      </c>
    </row>
    <row r="36" spans="1:4" x14ac:dyDescent="0.25">
      <c r="A36" s="64">
        <v>2945</v>
      </c>
      <c r="B36" s="64" t="s">
        <v>56</v>
      </c>
      <c r="C36" s="67">
        <v>0</v>
      </c>
      <c r="D36" s="67">
        <v>10903.83</v>
      </c>
    </row>
    <row r="37" spans="1:4" x14ac:dyDescent="0.25">
      <c r="A37" s="64">
        <v>2947</v>
      </c>
      <c r="B37" s="64" t="s">
        <v>57</v>
      </c>
      <c r="C37" s="67">
        <v>1500</v>
      </c>
      <c r="D37" s="67">
        <v>67493.09</v>
      </c>
    </row>
    <row r="38" spans="1:4" x14ac:dyDescent="0.25">
      <c r="A38" s="64" t="s">
        <v>43</v>
      </c>
      <c r="B38" s="65" t="s">
        <v>58</v>
      </c>
      <c r="C38" s="68">
        <f>SUM(C31:C37)</f>
        <v>14270.82</v>
      </c>
      <c r="D38" s="68">
        <f>SUM(D31:D37)</f>
        <v>117111.41</v>
      </c>
    </row>
    <row r="39" spans="1:4" x14ac:dyDescent="0.25">
      <c r="A39" s="64">
        <v>3100</v>
      </c>
      <c r="B39" s="64" t="s">
        <v>59</v>
      </c>
      <c r="C39" s="67">
        <v>341991.19</v>
      </c>
      <c r="D39" s="67">
        <v>1177271.8600000001</v>
      </c>
    </row>
    <row r="40" spans="1:4" x14ac:dyDescent="0.25">
      <c r="A40" s="64">
        <v>3105</v>
      </c>
      <c r="B40" s="64" t="s">
        <v>145</v>
      </c>
      <c r="C40" s="67">
        <v>5062.09</v>
      </c>
      <c r="D40" s="67">
        <v>5062.09</v>
      </c>
    </row>
    <row r="41" spans="1:4" x14ac:dyDescent="0.25">
      <c r="A41" s="64">
        <v>3110</v>
      </c>
      <c r="B41" s="64" t="s">
        <v>60</v>
      </c>
      <c r="C41" s="67">
        <v>1293.8499999999999</v>
      </c>
      <c r="D41" s="67">
        <v>4417.9799999999996</v>
      </c>
    </row>
    <row r="42" spans="1:4" x14ac:dyDescent="0.25">
      <c r="A42" s="64">
        <v>3120</v>
      </c>
      <c r="B42" s="64" t="s">
        <v>61</v>
      </c>
      <c r="C42" s="67">
        <v>2992.35</v>
      </c>
      <c r="D42" s="67">
        <v>8331.15</v>
      </c>
    </row>
    <row r="43" spans="1:4" x14ac:dyDescent="0.25">
      <c r="A43" s="64">
        <v>3130</v>
      </c>
      <c r="B43" s="64" t="s">
        <v>62</v>
      </c>
      <c r="C43" s="67">
        <v>7511.51</v>
      </c>
      <c r="D43" s="67">
        <v>24330.15</v>
      </c>
    </row>
    <row r="44" spans="1:4" x14ac:dyDescent="0.25">
      <c r="A44" s="64">
        <v>3140</v>
      </c>
      <c r="B44" s="64" t="s">
        <v>146</v>
      </c>
      <c r="C44" s="67">
        <v>2178</v>
      </c>
      <c r="D44" s="67">
        <v>2178</v>
      </c>
    </row>
    <row r="45" spans="1:4" x14ac:dyDescent="0.25">
      <c r="A45" s="64">
        <v>3160</v>
      </c>
      <c r="B45" s="64" t="s">
        <v>147</v>
      </c>
      <c r="C45" s="67">
        <v>-420.9</v>
      </c>
      <c r="D45" s="67">
        <v>-420.9</v>
      </c>
    </row>
    <row r="46" spans="1:4" x14ac:dyDescent="0.25">
      <c r="A46" s="64">
        <v>3165</v>
      </c>
      <c r="B46" s="64" t="s">
        <v>128</v>
      </c>
      <c r="C46" s="67">
        <v>-920</v>
      </c>
      <c r="D46" s="67">
        <v>-2300</v>
      </c>
    </row>
    <row r="47" spans="1:4" x14ac:dyDescent="0.25">
      <c r="A47" s="64">
        <v>3190</v>
      </c>
      <c r="B47" s="64" t="s">
        <v>129</v>
      </c>
      <c r="C47" s="67">
        <v>0</v>
      </c>
      <c r="D47" s="67">
        <v>128.16</v>
      </c>
    </row>
    <row r="48" spans="1:4" x14ac:dyDescent="0.25">
      <c r="A48" s="64">
        <v>3200</v>
      </c>
      <c r="B48" s="64" t="s">
        <v>63</v>
      </c>
      <c r="C48" s="67">
        <v>38219.94</v>
      </c>
      <c r="D48" s="67">
        <v>128708.47</v>
      </c>
    </row>
    <row r="49" spans="1:4" x14ac:dyDescent="0.25">
      <c r="A49" s="64">
        <v>3210</v>
      </c>
      <c r="B49" s="64" t="s">
        <v>64</v>
      </c>
      <c r="C49" s="67">
        <v>5984.71</v>
      </c>
      <c r="D49" s="67">
        <v>16662.32</v>
      </c>
    </row>
    <row r="50" spans="1:4" x14ac:dyDescent="0.25">
      <c r="A50" s="64">
        <v>3220</v>
      </c>
      <c r="B50" s="64" t="s">
        <v>65</v>
      </c>
      <c r="C50" s="67">
        <v>2587.6999999999998</v>
      </c>
      <c r="D50" s="67">
        <v>8835.9599999999991</v>
      </c>
    </row>
    <row r="51" spans="1:4" x14ac:dyDescent="0.25">
      <c r="A51" s="64" t="s">
        <v>43</v>
      </c>
      <c r="B51" s="65" t="s">
        <v>66</v>
      </c>
      <c r="C51" s="68">
        <f>SUM(C39:C50)</f>
        <v>406480.44</v>
      </c>
      <c r="D51" s="68">
        <f>SUM(D39:D50)</f>
        <v>1373205.24</v>
      </c>
    </row>
    <row r="52" spans="1:4" x14ac:dyDescent="0.25">
      <c r="A52" s="64" t="s">
        <v>43</v>
      </c>
      <c r="B52" s="65" t="s">
        <v>67</v>
      </c>
      <c r="C52" s="68">
        <f>SUM(C3:C15)+SUM(C17:C23)+SUM(C25:C29)+SUM(C31:C37)+SUM(C39:C50)</f>
        <v>-470351.06000000011</v>
      </c>
      <c r="D52" s="68">
        <f>SUM(D3:D15)+SUM(D17:D23)+SUM(D25:D29)+SUM(D31:D37)+SUM(D39:D50)</f>
        <v>-911710.79000000027</v>
      </c>
    </row>
    <row r="53" spans="1:4" x14ac:dyDescent="0.25">
      <c r="A53" s="64">
        <v>4101</v>
      </c>
      <c r="B53" s="64" t="s">
        <v>68</v>
      </c>
      <c r="C53" s="67">
        <v>205905.64</v>
      </c>
      <c r="D53" s="67">
        <v>623691.92000000004</v>
      </c>
    </row>
    <row r="54" spans="1:4" x14ac:dyDescent="0.25">
      <c r="A54" s="64">
        <v>4111</v>
      </c>
      <c r="B54" s="64" t="s">
        <v>69</v>
      </c>
      <c r="C54" s="67">
        <v>568.02</v>
      </c>
      <c r="D54" s="67">
        <v>1704.06</v>
      </c>
    </row>
    <row r="55" spans="1:4" x14ac:dyDescent="0.25">
      <c r="A55" s="64">
        <v>4120</v>
      </c>
      <c r="B55" s="64" t="s">
        <v>70</v>
      </c>
      <c r="C55" s="67">
        <v>10620</v>
      </c>
      <c r="D55" s="67">
        <v>32085</v>
      </c>
    </row>
    <row r="56" spans="1:4" x14ac:dyDescent="0.25">
      <c r="A56" s="64">
        <v>4165</v>
      </c>
      <c r="B56" s="64" t="s">
        <v>71</v>
      </c>
      <c r="C56" s="67">
        <v>-1840</v>
      </c>
      <c r="D56" s="67">
        <v>-5520</v>
      </c>
    </row>
    <row r="57" spans="1:4" x14ac:dyDescent="0.25">
      <c r="A57" s="64">
        <v>4180</v>
      </c>
      <c r="B57" s="64" t="s">
        <v>72</v>
      </c>
      <c r="C57" s="67">
        <v>-5293.66</v>
      </c>
      <c r="D57" s="67">
        <v>-15880.98</v>
      </c>
    </row>
    <row r="58" spans="1:4" x14ac:dyDescent="0.25">
      <c r="A58" s="64">
        <v>4201</v>
      </c>
      <c r="B58" s="64" t="s">
        <v>73</v>
      </c>
      <c r="C58" s="67">
        <v>13161.71</v>
      </c>
      <c r="D58" s="67">
        <v>39485.129999999997</v>
      </c>
    </row>
    <row r="59" spans="1:4" x14ac:dyDescent="0.25">
      <c r="A59" s="64">
        <v>4205</v>
      </c>
      <c r="B59" s="64" t="s">
        <v>148</v>
      </c>
      <c r="C59" s="67">
        <v>13255</v>
      </c>
      <c r="D59" s="67">
        <v>13255</v>
      </c>
    </row>
    <row r="60" spans="1:4" x14ac:dyDescent="0.25">
      <c r="A60" s="64">
        <v>4210</v>
      </c>
      <c r="B60" s="64" t="s">
        <v>74</v>
      </c>
      <c r="C60" s="67">
        <v>16020</v>
      </c>
      <c r="D60" s="67">
        <v>48510</v>
      </c>
    </row>
    <row r="61" spans="1:4" x14ac:dyDescent="0.25">
      <c r="A61" s="64">
        <v>4221</v>
      </c>
      <c r="B61" s="64" t="s">
        <v>75</v>
      </c>
      <c r="C61" s="67">
        <v>1136.04</v>
      </c>
      <c r="D61" s="67">
        <v>3408.12</v>
      </c>
    </row>
    <row r="62" spans="1:4" x14ac:dyDescent="0.25">
      <c r="A62" s="64" t="s">
        <v>43</v>
      </c>
      <c r="B62" s="65" t="s">
        <v>76</v>
      </c>
      <c r="C62" s="68">
        <f>SUM(C53:C61)</f>
        <v>253532.75</v>
      </c>
      <c r="D62" s="68">
        <f>SUM(D53:D61)</f>
        <v>740738.25000000012</v>
      </c>
    </row>
    <row r="63" spans="1:4" x14ac:dyDescent="0.25">
      <c r="A63" s="64" t="s">
        <v>43</v>
      </c>
      <c r="B63" s="65" t="s">
        <v>77</v>
      </c>
      <c r="C63" s="68">
        <f>SUM(C3:C15)+SUM(C17:C23)+SUM(C25:C29)+SUM(C31:C37)+SUM(C39:C50)+SUM(C53:C61)</f>
        <v>-216818.31000000011</v>
      </c>
      <c r="D63" s="68">
        <f>SUM(D3:D15)+SUM(D17:D23)+SUM(D25:D29)+SUM(D31:D37)+SUM(D39:D50)+SUM(D53:D61)</f>
        <v>-170972.54000000015</v>
      </c>
    </row>
    <row r="64" spans="1:4" x14ac:dyDescent="0.25">
      <c r="A64" s="64">
        <v>4605</v>
      </c>
      <c r="B64" s="64" t="s">
        <v>78</v>
      </c>
      <c r="C64" s="67">
        <v>289</v>
      </c>
      <c r="D64" s="67">
        <v>867</v>
      </c>
    </row>
    <row r="65" spans="1:4" x14ac:dyDescent="0.25">
      <c r="A65" s="64">
        <v>4610</v>
      </c>
      <c r="B65" s="64" t="s">
        <v>130</v>
      </c>
      <c r="C65" s="67">
        <v>29970.400000000001</v>
      </c>
      <c r="D65" s="67">
        <v>30378.2</v>
      </c>
    </row>
    <row r="66" spans="1:4" x14ac:dyDescent="0.25">
      <c r="A66" s="64">
        <v>4620</v>
      </c>
      <c r="B66" s="64" t="s">
        <v>149</v>
      </c>
      <c r="C66" s="67">
        <v>28867.15</v>
      </c>
      <c r="D66" s="67">
        <v>28867.15</v>
      </c>
    </row>
    <row r="67" spans="1:4" x14ac:dyDescent="0.25">
      <c r="A67" s="64">
        <v>4631</v>
      </c>
      <c r="B67" s="64" t="s">
        <v>79</v>
      </c>
      <c r="C67" s="67">
        <v>0</v>
      </c>
      <c r="D67" s="67">
        <v>84207.38</v>
      </c>
    </row>
    <row r="68" spans="1:4" x14ac:dyDescent="0.25">
      <c r="A68" s="64">
        <v>4650</v>
      </c>
      <c r="B68" s="64" t="s">
        <v>80</v>
      </c>
      <c r="C68" s="67">
        <v>2486.38</v>
      </c>
      <c r="D68" s="67">
        <v>17087.099999999999</v>
      </c>
    </row>
    <row r="69" spans="1:4" x14ac:dyDescent="0.25">
      <c r="A69" s="64">
        <v>4651</v>
      </c>
      <c r="B69" s="64" t="s">
        <v>131</v>
      </c>
      <c r="C69" s="67">
        <v>5277.25</v>
      </c>
      <c r="D69" s="67">
        <v>7102.2</v>
      </c>
    </row>
    <row r="70" spans="1:4" x14ac:dyDescent="0.25">
      <c r="A70" s="64">
        <v>4670</v>
      </c>
      <c r="B70" s="64" t="s">
        <v>81</v>
      </c>
      <c r="C70" s="67">
        <v>6600</v>
      </c>
      <c r="D70" s="67">
        <v>19800</v>
      </c>
    </row>
    <row r="71" spans="1:4" x14ac:dyDescent="0.25">
      <c r="A71" s="64">
        <v>4675</v>
      </c>
      <c r="B71" s="64" t="s">
        <v>132</v>
      </c>
      <c r="C71" s="67">
        <v>1106.5</v>
      </c>
      <c r="D71" s="67">
        <v>40223.67</v>
      </c>
    </row>
    <row r="72" spans="1:4" x14ac:dyDescent="0.25">
      <c r="A72" s="64" t="s">
        <v>43</v>
      </c>
      <c r="B72" s="65" t="s">
        <v>82</v>
      </c>
      <c r="C72" s="68">
        <f>SUM(C64:C71)</f>
        <v>74596.679999999993</v>
      </c>
      <c r="D72" s="68">
        <f>SUM(D64:D71)</f>
        <v>228532.7</v>
      </c>
    </row>
    <row r="73" spans="1:4" x14ac:dyDescent="0.25">
      <c r="A73" s="64" t="s">
        <v>43</v>
      </c>
      <c r="B73" s="65" t="s">
        <v>83</v>
      </c>
      <c r="C73" s="68">
        <f>SUM(C53:C61)+SUM(C64:C71)</f>
        <v>328129.43</v>
      </c>
      <c r="D73" s="68">
        <f>SUM(D53:D61)+SUM(D64:D71)</f>
        <v>969270.95000000019</v>
      </c>
    </row>
    <row r="74" spans="1:4" x14ac:dyDescent="0.25">
      <c r="A74" s="64">
        <v>4801</v>
      </c>
      <c r="B74" s="64" t="s">
        <v>84</v>
      </c>
      <c r="C74" s="67">
        <v>13499.2</v>
      </c>
      <c r="D74" s="67">
        <v>32319.200000000001</v>
      </c>
    </row>
    <row r="75" spans="1:4" x14ac:dyDescent="0.25">
      <c r="A75" s="64">
        <v>4804</v>
      </c>
      <c r="B75" s="64" t="s">
        <v>85</v>
      </c>
      <c r="C75" s="67">
        <v>24337.759999999998</v>
      </c>
      <c r="D75" s="67">
        <v>57010.5</v>
      </c>
    </row>
    <row r="76" spans="1:4" x14ac:dyDescent="0.25">
      <c r="A76" s="64">
        <v>4815</v>
      </c>
      <c r="B76" s="64" t="s">
        <v>86</v>
      </c>
      <c r="C76" s="67">
        <v>425</v>
      </c>
      <c r="D76" s="67">
        <v>4377.5</v>
      </c>
    </row>
    <row r="77" spans="1:4" x14ac:dyDescent="0.25">
      <c r="A77" s="64" t="s">
        <v>43</v>
      </c>
      <c r="B77" s="65" t="s">
        <v>87</v>
      </c>
      <c r="C77" s="68">
        <f>SUM(C74:C76)</f>
        <v>38261.96</v>
      </c>
      <c r="D77" s="68">
        <f>SUM(D74:D76)</f>
        <v>93707.199999999997</v>
      </c>
    </row>
    <row r="78" spans="1:4" x14ac:dyDescent="0.25">
      <c r="A78" s="64">
        <v>4920</v>
      </c>
      <c r="B78" s="64" t="s">
        <v>150</v>
      </c>
      <c r="C78" s="67">
        <v>224.9</v>
      </c>
      <c r="D78" s="67">
        <v>224.9</v>
      </c>
    </row>
    <row r="79" spans="1:4" x14ac:dyDescent="0.25">
      <c r="A79" s="64" t="s">
        <v>43</v>
      </c>
      <c r="B79" s="65" t="s">
        <v>151</v>
      </c>
      <c r="C79" s="68">
        <f>SUM(C78:C78)</f>
        <v>224.9</v>
      </c>
      <c r="D79" s="68">
        <f>SUM(D78:D78)</f>
        <v>224.9</v>
      </c>
    </row>
    <row r="80" spans="1:4" x14ac:dyDescent="0.25">
      <c r="A80" s="64" t="s">
        <v>43</v>
      </c>
      <c r="B80" s="65" t="s">
        <v>88</v>
      </c>
      <c r="C80" s="68">
        <f>SUM(C74:C76)+SUM(C78:C78)</f>
        <v>38486.86</v>
      </c>
      <c r="D80" s="68">
        <f>SUM(D74:D76)+SUM(D78:D78)</f>
        <v>93932.099999999991</v>
      </c>
    </row>
    <row r="81" spans="1:4" x14ac:dyDescent="0.25">
      <c r="A81" s="64">
        <v>5100</v>
      </c>
      <c r="B81" s="64" t="s">
        <v>89</v>
      </c>
      <c r="C81" s="67">
        <v>17750.91</v>
      </c>
      <c r="D81" s="67">
        <v>53252.73</v>
      </c>
    </row>
    <row r="82" spans="1:4" x14ac:dyDescent="0.25">
      <c r="A82" s="64">
        <v>5190</v>
      </c>
      <c r="B82" s="64" t="s">
        <v>158</v>
      </c>
      <c r="C82" s="67">
        <v>5000</v>
      </c>
      <c r="D82" s="67">
        <v>15000</v>
      </c>
    </row>
    <row r="83" spans="1:4" x14ac:dyDescent="0.25">
      <c r="A83" s="64">
        <v>5200</v>
      </c>
      <c r="B83" s="64" t="s">
        <v>90</v>
      </c>
      <c r="C83" s="67">
        <v>1750</v>
      </c>
      <c r="D83" s="67">
        <v>5620.75</v>
      </c>
    </row>
    <row r="84" spans="1:4" x14ac:dyDescent="0.25">
      <c r="A84" s="64">
        <v>5400</v>
      </c>
      <c r="B84" s="64" t="s">
        <v>133</v>
      </c>
      <c r="C84" s="67">
        <v>0</v>
      </c>
      <c r="D84" s="67">
        <v>286.24</v>
      </c>
    </row>
    <row r="85" spans="1:4" x14ac:dyDescent="0.25">
      <c r="A85" s="64">
        <v>5530</v>
      </c>
      <c r="B85" s="64" t="s">
        <v>134</v>
      </c>
      <c r="C85" s="67">
        <v>0</v>
      </c>
      <c r="D85" s="67">
        <v>8207.1</v>
      </c>
    </row>
    <row r="86" spans="1:4" x14ac:dyDescent="0.25">
      <c r="A86" s="64">
        <v>5550</v>
      </c>
      <c r="B86" s="64" t="s">
        <v>135</v>
      </c>
      <c r="C86" s="67">
        <v>0</v>
      </c>
      <c r="D86" s="67">
        <v>2862.5</v>
      </c>
    </row>
    <row r="87" spans="1:4" x14ac:dyDescent="0.25">
      <c r="A87" s="64" t="s">
        <v>43</v>
      </c>
      <c r="B87" s="65" t="s">
        <v>91</v>
      </c>
      <c r="C87" s="68">
        <f>SUM(C81:C86)</f>
        <v>24500.91</v>
      </c>
      <c r="D87" s="68">
        <f>SUM(D81:D86)</f>
        <v>85229.320000000022</v>
      </c>
    </row>
    <row r="88" spans="1:4" x14ac:dyDescent="0.25">
      <c r="A88" s="64">
        <v>6100</v>
      </c>
      <c r="B88" s="64" t="s">
        <v>92</v>
      </c>
      <c r="C88" s="67">
        <v>0</v>
      </c>
      <c r="D88" s="67">
        <v>8000</v>
      </c>
    </row>
    <row r="89" spans="1:4" x14ac:dyDescent="0.25">
      <c r="A89" s="64">
        <v>6150</v>
      </c>
      <c r="B89" s="64" t="s">
        <v>93</v>
      </c>
      <c r="C89" s="67">
        <v>5100</v>
      </c>
      <c r="D89" s="67">
        <v>17106.25</v>
      </c>
    </row>
    <row r="90" spans="1:4" x14ac:dyDescent="0.25">
      <c r="A90" s="64">
        <v>6200</v>
      </c>
      <c r="B90" s="64" t="s">
        <v>94</v>
      </c>
      <c r="C90" s="67">
        <v>0</v>
      </c>
      <c r="D90" s="67">
        <v>236</v>
      </c>
    </row>
    <row r="91" spans="1:4" x14ac:dyDescent="0.25">
      <c r="A91" s="64">
        <v>6225</v>
      </c>
      <c r="B91" s="64" t="s">
        <v>152</v>
      </c>
      <c r="C91" s="67">
        <v>3465.26</v>
      </c>
      <c r="D91" s="67">
        <v>3465.26</v>
      </c>
    </row>
    <row r="92" spans="1:4" x14ac:dyDescent="0.25">
      <c r="A92" s="64">
        <v>6400</v>
      </c>
      <c r="B92" s="64" t="s">
        <v>95</v>
      </c>
      <c r="C92" s="67">
        <v>91.22</v>
      </c>
      <c r="D92" s="67">
        <v>6061.22</v>
      </c>
    </row>
    <row r="93" spans="1:4" x14ac:dyDescent="0.25">
      <c r="A93" s="64">
        <v>6860</v>
      </c>
      <c r="B93" s="64" t="s">
        <v>96</v>
      </c>
      <c r="C93" s="67">
        <v>0</v>
      </c>
      <c r="D93" s="67">
        <v>625.66999999999996</v>
      </c>
    </row>
    <row r="94" spans="1:4" x14ac:dyDescent="0.25">
      <c r="A94" s="64">
        <v>6870</v>
      </c>
      <c r="B94" s="64" t="s">
        <v>136</v>
      </c>
      <c r="C94" s="67">
        <v>0</v>
      </c>
      <c r="D94" s="67">
        <v>1240</v>
      </c>
    </row>
    <row r="95" spans="1:4" x14ac:dyDescent="0.25">
      <c r="A95" s="64">
        <v>6915</v>
      </c>
      <c r="B95" s="64" t="s">
        <v>97</v>
      </c>
      <c r="C95" s="67">
        <v>3585</v>
      </c>
      <c r="D95" s="67">
        <v>8460</v>
      </c>
    </row>
    <row r="96" spans="1:4" x14ac:dyDescent="0.25">
      <c r="A96" s="64">
        <v>7000</v>
      </c>
      <c r="B96" s="64" t="s">
        <v>137</v>
      </c>
      <c r="C96" s="67">
        <v>2167.37</v>
      </c>
      <c r="D96" s="67">
        <v>2535.25</v>
      </c>
    </row>
    <row r="97" spans="1:4" x14ac:dyDescent="0.25">
      <c r="A97" s="64">
        <v>7200</v>
      </c>
      <c r="B97" s="64" t="s">
        <v>138</v>
      </c>
      <c r="C97" s="67">
        <v>1.53</v>
      </c>
      <c r="D97" s="67">
        <v>3.03</v>
      </c>
    </row>
    <row r="98" spans="1:4" x14ac:dyDescent="0.25">
      <c r="A98" s="64">
        <v>7501</v>
      </c>
      <c r="B98" s="64" t="s">
        <v>157</v>
      </c>
      <c r="C98" s="67">
        <v>1425</v>
      </c>
      <c r="D98" s="67">
        <v>4275</v>
      </c>
    </row>
    <row r="99" spans="1:4" x14ac:dyDescent="0.25">
      <c r="A99" s="64">
        <v>7600</v>
      </c>
      <c r="B99" s="64" t="s">
        <v>98</v>
      </c>
      <c r="C99" s="67">
        <v>4087.25</v>
      </c>
      <c r="D99" s="67">
        <v>11241.34</v>
      </c>
    </row>
    <row r="100" spans="1:4" x14ac:dyDescent="0.25">
      <c r="A100" s="64">
        <v>7645</v>
      </c>
      <c r="B100" s="64" t="s">
        <v>99</v>
      </c>
      <c r="C100" s="67">
        <v>2669</v>
      </c>
      <c r="D100" s="67">
        <v>8356</v>
      </c>
    </row>
    <row r="101" spans="1:4" x14ac:dyDescent="0.25">
      <c r="A101" s="64">
        <v>7650</v>
      </c>
      <c r="B101" s="64" t="s">
        <v>100</v>
      </c>
      <c r="C101" s="67">
        <v>1383</v>
      </c>
      <c r="D101" s="67">
        <v>2766</v>
      </c>
    </row>
    <row r="102" spans="1:4" x14ac:dyDescent="0.25">
      <c r="A102" s="64">
        <v>7651</v>
      </c>
      <c r="B102" s="64" t="s">
        <v>101</v>
      </c>
      <c r="C102" s="67">
        <v>946</v>
      </c>
      <c r="D102" s="67">
        <v>1892</v>
      </c>
    </row>
    <row r="103" spans="1:4" x14ac:dyDescent="0.25">
      <c r="A103" s="64">
        <v>7652</v>
      </c>
      <c r="B103" s="64" t="s">
        <v>102</v>
      </c>
      <c r="C103" s="67">
        <v>0</v>
      </c>
      <c r="D103" s="67">
        <v>3134.34</v>
      </c>
    </row>
    <row r="104" spans="1:4" x14ac:dyDescent="0.25">
      <c r="A104" s="64">
        <v>7655</v>
      </c>
      <c r="B104" s="64" t="s">
        <v>103</v>
      </c>
      <c r="C104" s="67">
        <v>10573.7</v>
      </c>
      <c r="D104" s="67">
        <v>31644.25</v>
      </c>
    </row>
    <row r="105" spans="1:4" x14ac:dyDescent="0.25">
      <c r="A105" s="64">
        <v>7660</v>
      </c>
      <c r="B105" s="64" t="s">
        <v>104</v>
      </c>
      <c r="C105" s="67">
        <v>1342.3</v>
      </c>
      <c r="D105" s="67">
        <v>5141.87</v>
      </c>
    </row>
    <row r="106" spans="1:4" x14ac:dyDescent="0.25">
      <c r="A106" s="64">
        <v>7800</v>
      </c>
      <c r="B106" s="64" t="s">
        <v>105</v>
      </c>
      <c r="C106" s="67">
        <v>0</v>
      </c>
      <c r="D106" s="67">
        <v>315.95999999999998</v>
      </c>
    </row>
    <row r="107" spans="1:4" x14ac:dyDescent="0.25">
      <c r="A107" s="64">
        <v>7950</v>
      </c>
      <c r="B107" s="64" t="s">
        <v>106</v>
      </c>
      <c r="C107" s="67">
        <v>0.01</v>
      </c>
      <c r="D107" s="67">
        <v>1.56</v>
      </c>
    </row>
    <row r="108" spans="1:4" x14ac:dyDescent="0.25">
      <c r="A108" s="64" t="s">
        <v>43</v>
      </c>
      <c r="B108" s="65" t="s">
        <v>107</v>
      </c>
      <c r="C108" s="68">
        <f>SUM(C88:C107)</f>
        <v>36836.640000000007</v>
      </c>
      <c r="D108" s="68">
        <f>SUM(D88:D107)</f>
        <v>116501</v>
      </c>
    </row>
    <row r="109" spans="1:4" x14ac:dyDescent="0.25">
      <c r="A109" s="64" t="s">
        <v>43</v>
      </c>
      <c r="B109" s="65" t="s">
        <v>108</v>
      </c>
      <c r="C109" s="68">
        <f>SUM(C64:C71)+SUM(C74:C76)+SUM(C78:C78)+SUM(C81:C86)+SUM(C88:C107)</f>
        <v>174421.09</v>
      </c>
      <c r="D109" s="68">
        <f>SUM(D64:D71)+SUM(D74:D76)+SUM(D78:D78)+SUM(D81:D86)+SUM(D88:D107)</f>
        <v>524195.12000000005</v>
      </c>
    </row>
    <row r="110" spans="1:4" x14ac:dyDescent="0.25">
      <c r="A110" s="64" t="s">
        <v>43</v>
      </c>
      <c r="B110" s="65" t="s">
        <v>109</v>
      </c>
      <c r="C110" s="68">
        <f>SUM(C3:C15)+SUM(C17:C23)+SUM(C25:C29)+SUM(C31:C37)+SUM(C39:C50)+SUM(C53:C61)+SUM(C64:C71)+SUM(C74:C76)+SUM(C78:C78)+SUM(C81:C86)+SUM(C88:C107)</f>
        <v>-42397.220000000125</v>
      </c>
      <c r="D110" s="68">
        <f>SUM(D3:D15)+SUM(D17:D23)+SUM(D25:D29)+SUM(D31:D37)+SUM(D39:D50)+SUM(D53:D61)+SUM(D64:D71)+SUM(D74:D76)+SUM(D78:D78)+SUM(D81:D86)+SUM(D88:D107)</f>
        <v>353222.5799999999</v>
      </c>
    </row>
    <row r="111" spans="1:4" x14ac:dyDescent="0.25">
      <c r="A111" s="64">
        <v>9100</v>
      </c>
      <c r="B111" s="64" t="s">
        <v>110</v>
      </c>
      <c r="C111" s="67">
        <v>6321.6</v>
      </c>
      <c r="D111" s="67">
        <v>12268.96</v>
      </c>
    </row>
    <row r="112" spans="1:4" x14ac:dyDescent="0.25">
      <c r="A112" s="64" t="s">
        <v>43</v>
      </c>
      <c r="B112" s="65" t="s">
        <v>111</v>
      </c>
      <c r="C112" s="68">
        <f>SUM(C111:C111)</f>
        <v>6321.6</v>
      </c>
      <c r="D112" s="68">
        <f>SUM(D111:D111)</f>
        <v>12268.96</v>
      </c>
    </row>
    <row r="113" spans="1:4" x14ac:dyDescent="0.25">
      <c r="A113" s="64" t="s">
        <v>43</v>
      </c>
      <c r="B113" s="65" t="s">
        <v>112</v>
      </c>
      <c r="C113" s="68">
        <f>SUM(C3:C15)+SUM(C17:C23)+SUM(C25:C29)+SUM(C31:C37)+SUM(C39:C50)+SUM(C53:C61)+SUM(C64:C71)+SUM(C74:C76)+SUM(C78:C78)+SUM(C81:C86)+SUM(C88:C107)+SUM(C111:C111)</f>
        <v>-36075.620000000126</v>
      </c>
      <c r="D113" s="68">
        <f>SUM(D3:D15)+SUM(D17:D23)+SUM(D25:D29)+SUM(D31:D37)+SUM(D39:D50)+SUM(D53:D61)+SUM(D64:D71)+SUM(D74:D76)+SUM(D78:D78)+SUM(D81:D86)+SUM(D88:D107)+SUM(D111:D111)</f>
        <v>365491.53999999992</v>
      </c>
    </row>
    <row r="114" spans="1:4" x14ac:dyDescent="0.25">
      <c r="A114" s="64">
        <v>9850</v>
      </c>
      <c r="B114" s="64" t="s">
        <v>113</v>
      </c>
      <c r="C114" s="67">
        <v>0</v>
      </c>
      <c r="D114" s="67">
        <v>-4129.87</v>
      </c>
    </row>
    <row r="115" spans="1:4" x14ac:dyDescent="0.25">
      <c r="A115" s="64" t="s">
        <v>43</v>
      </c>
      <c r="B115" s="65" t="s">
        <v>114</v>
      </c>
      <c r="C115" s="68">
        <f>SUM(C114:C114)</f>
        <v>0</v>
      </c>
      <c r="D115" s="68">
        <f>SUM(D114:D114)</f>
        <v>-4129.87</v>
      </c>
    </row>
    <row r="116" spans="1:4" x14ac:dyDescent="0.25">
      <c r="A116" s="64">
        <v>9910</v>
      </c>
      <c r="B116" s="64" t="s">
        <v>153</v>
      </c>
      <c r="C116" s="67">
        <v>6901.91</v>
      </c>
      <c r="D116" s="67">
        <v>6901.91</v>
      </c>
    </row>
    <row r="117" spans="1:4" x14ac:dyDescent="0.25">
      <c r="A117" s="64">
        <v>9920</v>
      </c>
      <c r="B117" s="64" t="s">
        <v>115</v>
      </c>
      <c r="C117" s="67">
        <v>1655.05</v>
      </c>
      <c r="D117" s="67">
        <v>3823.66</v>
      </c>
    </row>
    <row r="118" spans="1:4" x14ac:dyDescent="0.25">
      <c r="A118" s="64">
        <v>9930</v>
      </c>
      <c r="B118" s="64" t="s">
        <v>116</v>
      </c>
      <c r="C118" s="67">
        <v>863</v>
      </c>
      <c r="D118" s="67">
        <v>3769.5</v>
      </c>
    </row>
    <row r="119" spans="1:4" x14ac:dyDescent="0.25">
      <c r="A119" s="64">
        <v>9940</v>
      </c>
      <c r="B119" s="64" t="s">
        <v>117</v>
      </c>
      <c r="C119" s="67">
        <v>192.24</v>
      </c>
      <c r="D119" s="67">
        <v>822.95</v>
      </c>
    </row>
    <row r="120" spans="1:4" x14ac:dyDescent="0.25">
      <c r="A120" s="64">
        <v>9950</v>
      </c>
      <c r="B120" s="64" t="s">
        <v>139</v>
      </c>
      <c r="C120" s="67">
        <v>0</v>
      </c>
      <c r="D120" s="67">
        <v>1791.22</v>
      </c>
    </row>
    <row r="121" spans="1:4" x14ac:dyDescent="0.25">
      <c r="A121" s="64" t="s">
        <v>43</v>
      </c>
      <c r="B121" s="65" t="s">
        <v>118</v>
      </c>
      <c r="C121" s="68">
        <f>SUM(C116:C120)</f>
        <v>9612.1999999999989</v>
      </c>
      <c r="D121" s="68">
        <f>SUM(D116:D120)</f>
        <v>17109.240000000002</v>
      </c>
    </row>
    <row r="122" spans="1:4" x14ac:dyDescent="0.25">
      <c r="A122" s="64">
        <v>9990</v>
      </c>
      <c r="B122" s="64" t="s">
        <v>140</v>
      </c>
      <c r="C122" s="67">
        <v>0</v>
      </c>
      <c r="D122" s="67">
        <v>15.56</v>
      </c>
    </row>
    <row r="123" spans="1:4" x14ac:dyDescent="0.25">
      <c r="A123" s="64" t="s">
        <v>43</v>
      </c>
      <c r="B123" s="65" t="s">
        <v>119</v>
      </c>
      <c r="C123" s="68">
        <f>SUM(C116:C120)+SUM(C122:C122)</f>
        <v>9612.1999999999989</v>
      </c>
      <c r="D123" s="68">
        <f>SUM(D116:D120)+SUM(D122:D122)</f>
        <v>17124.800000000003</v>
      </c>
    </row>
    <row r="124" spans="1:4" x14ac:dyDescent="0.25">
      <c r="A124" s="64" t="s">
        <v>43</v>
      </c>
      <c r="B124" s="65" t="s">
        <v>120</v>
      </c>
      <c r="C124" s="68">
        <f>SUM(C3:C15)+SUM(C17:C23)+SUM(C25:C29)+SUM(C31:C37)+SUM(C39:C50)+SUM(C53:C61)+SUM(C64:C71)+SUM(C74:C76)+SUM(C78:C78)+SUM(C81:C86)+SUM(C88:C107)+SUM(C111:C111)+SUM(C114:C114)+SUM(C116:C120)+SUM(C122:C122)</f>
        <v>-26463.420000000129</v>
      </c>
      <c r="D124" s="68">
        <f>SUM(D3:D15)+SUM(D17:D23)+SUM(D25:D29)+SUM(D31:D37)+SUM(D39:D50)+SUM(D53:D61)+SUM(D64:D71)+SUM(D74:D76)+SUM(D78:D78)+SUM(D81:D86)+SUM(D88:D107)+SUM(D111:D111)+SUM(D114:D114)+SUM(D116:D120)+SUM(D122:D122)</f>
        <v>378486.46999999991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bc777ea0-d37c-4dd7-92fd-2f3e03e3f67f">
      <UserInfo>
        <DisplayName/>
        <AccountId xsi:nil="true"/>
        <AccountType/>
      </UserInfo>
    </SharedWithUsers>
    <MediaLengthInSeconds xmlns="77c6b652-3148-4cd6-a5e8-55af83ca87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3A3BAC89A6E9459837EF71CC8A3D14" ma:contentTypeVersion="15" ma:contentTypeDescription="Opret et nyt dokument." ma:contentTypeScope="" ma:versionID="f0867c5bd70a62087a97839c22d55088">
  <xsd:schema xmlns:xsd="http://www.w3.org/2001/XMLSchema" xmlns:xs="http://www.w3.org/2001/XMLSchema" xmlns:p="http://schemas.microsoft.com/office/2006/metadata/properties" xmlns:ns1="http://schemas.microsoft.com/sharepoint/v3" xmlns:ns2="77c6b652-3148-4cd6-a5e8-55af83ca87b4" xmlns:ns3="bc777ea0-d37c-4dd7-92fd-2f3e03e3f67f" targetNamespace="http://schemas.microsoft.com/office/2006/metadata/properties" ma:root="true" ma:fieldsID="a4371c093a8ddccdc14e21f16e0ee6cd" ns1:_="" ns2:_="" ns3:_="">
    <xsd:import namespace="http://schemas.microsoft.com/sharepoint/v3"/>
    <xsd:import namespace="77c6b652-3148-4cd6-a5e8-55af83ca87b4"/>
    <xsd:import namespace="bc777ea0-d37c-4dd7-92fd-2f3e03e3f6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6b652-3148-4cd6-a5e8-55af83ca8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77ea0-d37c-4dd7-92fd-2f3e03e3f6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C725F-DF3A-408F-BEF2-788D6F1E76D5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bc777ea0-d37c-4dd7-92fd-2f3e03e3f67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7c6b652-3148-4cd6-a5e8-55af83ca87b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549558-8A4E-4A18-AB22-1F1880EA22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D1CF3-C5D2-4C3F-8401-7AD2B2877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c6b652-3148-4cd6-a5e8-55af83ca87b4"/>
    <ds:schemaRef ds:uri="bc777ea0-d37c-4dd7-92fd-2f3e03e3f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Section 3 - Cash flow</vt:lpstr>
      <vt:lpstr>3.1 Cash flow</vt:lpstr>
      <vt:lpstr>PL + BS overview</vt:lpstr>
      <vt:lpstr>Jul 19</vt:lpstr>
      <vt:lpstr>Aug 19</vt:lpstr>
      <vt:lpstr>Sep 19</vt:lpstr>
      <vt:lpstr>'Section 3 - Cash flow'!Print_Area</vt:lpstr>
    </vt:vector>
  </TitlesOfParts>
  <Company>Grant Thornton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dusan.mihajlovic@se.gt.com</dc:creator>
  <cp:lastModifiedBy>Tobias Vium</cp:lastModifiedBy>
  <cp:lastPrinted>2021-08-23T15:28:45Z</cp:lastPrinted>
  <dcterms:created xsi:type="dcterms:W3CDTF">2014-02-10T14:26:07Z</dcterms:created>
  <dcterms:modified xsi:type="dcterms:W3CDTF">2021-12-18T14:12:28Z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">
    <vt:lpwstr>Grant Thornton Sweden AB</vt:lpwstr>
  </property>
  <property fmtid="{D5CDD505-2E9C-101B-9397-08002B2CF9AE}" pid="3" name="ContentTypeId">
    <vt:lpwstr>0x010100BD3A3BAC89A6E9459837EF71CC8A3D14</vt:lpwstr>
  </property>
  <property fmtid="{D5CDD505-2E9C-101B-9397-08002B2CF9AE}" pid="4" name="Order">
    <vt:r8>30100</vt:r8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</Properties>
</file>