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791\Desktop\"/>
    </mc:Choice>
  </mc:AlternateContent>
  <xr:revisionPtr revIDLastSave="0" documentId="13_ncr:1_{F25D7AB1-CFBE-4EEA-BE4A-A1A4011E4F78}" xr6:coauthVersionLast="47" xr6:coauthVersionMax="47" xr10:uidLastSave="{00000000-0000-0000-0000-000000000000}"/>
  <bookViews>
    <workbookView xWindow="28680" yWindow="-15" windowWidth="29040" windowHeight="15720" xr2:uid="{485582E1-CCFF-45E7-89C0-F0994131E32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3" i="1"/>
  <c r="E4" i="1"/>
  <c r="E8" i="1" s="1"/>
  <c r="E10" i="1" l="1"/>
  <c r="E27" i="1" s="1"/>
  <c r="E12" i="1"/>
  <c r="E17" i="1" l="1"/>
  <c r="E16" i="1"/>
  <c r="E29" i="1"/>
  <c r="E30" i="1" s="1"/>
  <c r="E28" i="1"/>
  <c r="E18" i="1" l="1"/>
  <c r="E24" i="1"/>
  <c r="E21" i="1"/>
  <c r="E23" i="1" s="1"/>
  <c r="E20" i="1"/>
  <c r="E25" i="1" l="1"/>
</calcChain>
</file>

<file path=xl/sharedStrings.xml><?xml version="1.0" encoding="utf-8"?>
<sst xmlns="http://schemas.openxmlformats.org/spreadsheetml/2006/main" count="78" uniqueCount="43">
  <si>
    <t>Ventilation af koldt tagrum med gitterspær</t>
  </si>
  <si>
    <t>Nr</t>
  </si>
  <si>
    <t>Af Michael Pedersen</t>
  </si>
  <si>
    <r>
      <t xml:space="preserve">For huse </t>
    </r>
    <r>
      <rPr>
        <sz val="11"/>
        <color theme="1"/>
        <rFont val="Calibri"/>
        <family val="2"/>
      </rPr>
      <t>&gt;16 m i dybde</t>
    </r>
    <r>
      <rPr>
        <sz val="11"/>
        <color theme="1"/>
        <rFont val="Calibri"/>
        <family val="2"/>
        <scheme val="minor"/>
      </rPr>
      <t>:</t>
    </r>
  </si>
  <si>
    <t>For huse &lt; 8 m og 8 - 16 m i dybde:</t>
  </si>
  <si>
    <t xml:space="preserve">Bebygget areal: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</si>
  <si>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</si>
  <si>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Længde af murværk:</t>
  </si>
  <si>
    <t>m</t>
  </si>
  <si>
    <t>dybde af murværk:</t>
  </si>
  <si>
    <t>1/500 af bebygget areal: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</si>
  <si>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</si>
  <si>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t>1/5 i kip:</t>
  </si>
  <si>
    <t>2/5 i udhæng: 2/5 til hvert udhæng</t>
  </si>
  <si>
    <t>Underbeklædning med 10 mm afstand giver udluftning:</t>
  </si>
  <si>
    <t>styk underbeklædning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</si>
  <si>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</t>
    </r>
  </si>
  <si>
    <t>Udluftning i udhæng (uden insektnet &amp; snefang):</t>
  </si>
  <si>
    <t>Min. antal underbekl. Med 10 mm afstand:</t>
  </si>
  <si>
    <t>Styk</t>
  </si>
  <si>
    <t>Udluftning med underbeklædning/[m]:</t>
  </si>
  <si>
    <t>Udluftning af underbeklædning for hus:</t>
  </si>
  <si>
    <t>Jf. BR18, (SBI 273, punkt 2.3)</t>
  </si>
  <si>
    <t>Udluftning i udhæng med insektnet eller snefang:</t>
  </si>
  <si>
    <t>Med insektnet skal areal fordobles:</t>
  </si>
  <si>
    <t>Med snefang skal areal Fordobles:</t>
  </si>
  <si>
    <t>Min. antal underbekl. med 10 mm afstand:</t>
  </si>
  <si>
    <t>For huse &lt; 8 m og 8 - 16 m i dybde: Jf. SBI 273, punkt 2.3</t>
  </si>
  <si>
    <t>Afstand undertag og mineraluld for varmt tag</t>
  </si>
  <si>
    <t>mm (også fast undertag)</t>
  </si>
  <si>
    <t>Afstand undertag og mineraluld for koldt tag</t>
  </si>
  <si>
    <t>mm (banevarer og træfiberplader)</t>
  </si>
  <si>
    <t>Udluftning i kip:</t>
  </si>
  <si>
    <t>Ved udluftning i kip pr. [m]:</t>
  </si>
  <si>
    <t>Luftspalte i kip:</t>
  </si>
  <si>
    <t>cm/m</t>
  </si>
  <si>
    <t>Udluftning udgør :</t>
  </si>
  <si>
    <t>Med ventilationsstuds, i stedet for i udluftning i kip:</t>
  </si>
  <si>
    <r>
      <t xml:space="preserve">Gældende taghældning </t>
    </r>
    <r>
      <rPr>
        <sz val="11"/>
        <color theme="1"/>
        <rFont val="Calibri"/>
        <family val="2"/>
      </rPr>
      <t>&gt; 10°</t>
    </r>
  </si>
  <si>
    <r>
      <t>Antal ventilationsstudser (50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 Huse &lt; 8 m og 8 - 16 m</t>
    </r>
  </si>
  <si>
    <t>Styk i alt</t>
  </si>
  <si>
    <t>OBS! Der tages højde for skorsten, valm, kvist og skotrende ved antal ventilationsstudser</t>
  </si>
  <si>
    <r>
      <t>Antal ventilationsstudser (100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 Huse &gt; 16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</si>
</sst>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3" fontId="0" fillId="4" borderId="1" xfId="0" applyNumberFormat="1" applyFill="1" applyBorder="1"/>
    <xf numFmtId="0" fontId="0" fillId="0" borderId="2" xfId="0" applyBorder="1" applyAlignment="1">
      <alignment horizontal="center" vertical="center"/>
    </xf>
    <xf numFmtId="164" fontId="0" fillId="4" borderId="1" xfId="0" applyNumberFormat="1" applyFill="1" applyBorder="1"/>
    <xf numFmtId="0" fontId="0" fillId="0" borderId="2" xfId="0" applyBorder="1"/>
    <xf numFmtId="164" fontId="0" fillId="4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3</xdr:row>
      <xdr:rowOff>38101</xdr:rowOff>
    </xdr:from>
    <xdr:to>
      <xdr:col>11</xdr:col>
      <xdr:colOff>857249</xdr:colOff>
      <xdr:row>10</xdr:row>
      <xdr:rowOff>180975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8C02E62-63DC-48A3-9C56-370F75646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4" y="819151"/>
          <a:ext cx="4200525" cy="1562099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DD83-8A8E-4F31-92C2-C38ADCAC327C}">
  <dimension ref="A1:S35"/>
  <sheetViews>
    <sheetView tabSelected="1" workbookViewId="0">
      <selection activeCell="I28" sqref="I28"/>
    </sheetView>
  </sheetViews>
  <sheetFormatPr defaultRowHeight="15" x14ac:dyDescent="0.25"/>
  <cols>
    <col min="1" max="1" width="3.140625" bestFit="1" customWidth="1"/>
    <col min="2" max="2" width="3.85546875" customWidth="1"/>
    <col min="4" max="4" width="42" customWidth="1"/>
    <col min="5" max="5" width="7" bestFit="1" customWidth="1"/>
    <col min="6" max="6" width="6.85546875" bestFit="1" customWidth="1"/>
    <col min="10" max="10" width="23.140625" customWidth="1"/>
    <col min="12" max="12" width="13" customWidth="1"/>
  </cols>
  <sheetData>
    <row r="1" spans="1:19" ht="23.25" x14ac:dyDescent="0.35">
      <c r="A1" s="30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9" ht="23.25" x14ac:dyDescent="0.35">
      <c r="A2" s="1" t="s">
        <v>1</v>
      </c>
      <c r="B2" s="30" t="s">
        <v>2</v>
      </c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2"/>
    </row>
    <row r="3" spans="1:19" x14ac:dyDescent="0.25">
      <c r="A3" s="2">
        <v>1</v>
      </c>
      <c r="C3" s="3"/>
      <c r="D3" s="3"/>
      <c r="E3" s="3"/>
      <c r="F3" s="3"/>
      <c r="G3" s="17" t="s">
        <v>3</v>
      </c>
      <c r="H3" s="17"/>
      <c r="I3" s="17"/>
      <c r="J3" s="17"/>
      <c r="K3" s="17"/>
      <c r="L3" s="17"/>
      <c r="M3" s="17" t="s">
        <v>4</v>
      </c>
      <c r="N3" s="17"/>
      <c r="O3" s="17"/>
      <c r="P3" s="17"/>
      <c r="Q3" s="17"/>
      <c r="R3" s="17"/>
      <c r="S3" s="17"/>
    </row>
    <row r="4" spans="1:19" ht="17.25" x14ac:dyDescent="0.25">
      <c r="A4" s="2">
        <v>2</v>
      </c>
      <c r="C4" s="33" t="s">
        <v>5</v>
      </c>
      <c r="D4" s="33"/>
      <c r="E4" s="4">
        <f>E7*E6</f>
        <v>138.51000000000002</v>
      </c>
      <c r="F4" s="5" t="s">
        <v>6</v>
      </c>
    </row>
    <row r="5" spans="1:19" x14ac:dyDescent="0.25">
      <c r="A5" s="2"/>
      <c r="C5" s="17"/>
      <c r="D5" s="34"/>
      <c r="E5" s="34"/>
      <c r="F5" s="35"/>
    </row>
    <row r="6" spans="1:19" x14ac:dyDescent="0.25">
      <c r="A6" s="2"/>
      <c r="C6" s="25" t="s">
        <v>7</v>
      </c>
      <c r="D6" s="26"/>
      <c r="E6" s="6">
        <v>17.100000000000001</v>
      </c>
      <c r="F6" s="5" t="s">
        <v>8</v>
      </c>
    </row>
    <row r="7" spans="1:19" x14ac:dyDescent="0.25">
      <c r="A7" s="2">
        <v>3</v>
      </c>
      <c r="C7" s="19" t="s">
        <v>9</v>
      </c>
      <c r="D7" s="19"/>
      <c r="E7" s="6">
        <v>8.1</v>
      </c>
      <c r="F7" s="5" t="s">
        <v>8</v>
      </c>
    </row>
    <row r="8" spans="1:19" ht="17.25" x14ac:dyDescent="0.25">
      <c r="A8" s="2">
        <v>6</v>
      </c>
      <c r="C8" s="29" t="s">
        <v>10</v>
      </c>
      <c r="D8" s="29"/>
      <c r="E8" s="8">
        <f>(E4*10000)/500</f>
        <v>2770.2000000000003</v>
      </c>
      <c r="F8" s="5" t="s">
        <v>11</v>
      </c>
    </row>
    <row r="9" spans="1:19" x14ac:dyDescent="0.25">
      <c r="A9" s="2">
        <v>7</v>
      </c>
      <c r="C9" s="17"/>
      <c r="D9" s="17"/>
      <c r="E9" s="17"/>
      <c r="F9" s="17"/>
    </row>
    <row r="10" spans="1:19" ht="17.25" x14ac:dyDescent="0.25">
      <c r="A10" s="2">
        <v>8</v>
      </c>
      <c r="C10" s="29" t="s">
        <v>12</v>
      </c>
      <c r="D10" s="29"/>
      <c r="E10" s="8">
        <f>E8/5</f>
        <v>554.04000000000008</v>
      </c>
      <c r="F10" s="5" t="s">
        <v>11</v>
      </c>
    </row>
    <row r="11" spans="1:19" x14ac:dyDescent="0.25">
      <c r="A11" s="2">
        <v>9</v>
      </c>
      <c r="C11" s="17"/>
      <c r="D11" s="17"/>
      <c r="E11" s="17"/>
      <c r="F11" s="17"/>
    </row>
    <row r="12" spans="1:19" ht="17.25" x14ac:dyDescent="0.25">
      <c r="A12" s="2">
        <v>10</v>
      </c>
      <c r="C12" s="27" t="s">
        <v>13</v>
      </c>
      <c r="D12" s="28"/>
      <c r="E12" s="8">
        <f>E8/5*2</f>
        <v>1108.0800000000002</v>
      </c>
      <c r="F12" s="5" t="s">
        <v>11</v>
      </c>
      <c r="H12" s="15" t="s">
        <v>14</v>
      </c>
      <c r="I12" s="15"/>
      <c r="J12" s="15"/>
      <c r="K12" s="15"/>
      <c r="L12" s="15"/>
    </row>
    <row r="13" spans="1:19" ht="17.25" x14ac:dyDescent="0.25">
      <c r="A13" s="2">
        <v>11</v>
      </c>
      <c r="C13" s="17"/>
      <c r="D13" s="17"/>
      <c r="E13" s="17"/>
      <c r="F13" s="17"/>
      <c r="H13" s="2">
        <v>1</v>
      </c>
      <c r="I13" s="19" t="s">
        <v>15</v>
      </c>
      <c r="J13" s="19"/>
      <c r="K13" s="5">
        <v>200</v>
      </c>
      <c r="L13" s="5" t="s">
        <v>16</v>
      </c>
    </row>
    <row r="14" spans="1:19" ht="17.25" x14ac:dyDescent="0.25">
      <c r="A14" s="9">
        <v>12</v>
      </c>
      <c r="C14" s="16" t="s">
        <v>17</v>
      </c>
      <c r="D14" s="16"/>
      <c r="E14" s="16"/>
      <c r="F14" s="16"/>
      <c r="H14" s="2">
        <v>2</v>
      </c>
      <c r="I14" s="19" t="s">
        <v>15</v>
      </c>
      <c r="J14" s="19"/>
      <c r="K14" s="5">
        <v>300</v>
      </c>
      <c r="L14" s="5" t="s">
        <v>16</v>
      </c>
    </row>
    <row r="15" spans="1:19" ht="17.25" x14ac:dyDescent="0.25">
      <c r="A15" s="2">
        <v>13</v>
      </c>
      <c r="C15" s="19" t="s">
        <v>18</v>
      </c>
      <c r="D15" s="19"/>
      <c r="E15" s="8"/>
      <c r="F15" s="5" t="s">
        <v>19</v>
      </c>
      <c r="H15" s="2">
        <v>3</v>
      </c>
      <c r="I15" s="19" t="s">
        <v>15</v>
      </c>
      <c r="J15" s="19"/>
      <c r="K15" s="5">
        <v>400</v>
      </c>
      <c r="L15" s="5" t="s">
        <v>16</v>
      </c>
    </row>
    <row r="16" spans="1:19" ht="17.25" x14ac:dyDescent="0.25">
      <c r="A16" s="2">
        <v>14</v>
      </c>
      <c r="C16" s="25" t="s">
        <v>20</v>
      </c>
      <c r="D16" s="26"/>
      <c r="E16" s="10">
        <f>E12/E6</f>
        <v>64.8</v>
      </c>
      <c r="F16" s="5" t="s">
        <v>16</v>
      </c>
      <c r="H16" s="2">
        <v>4</v>
      </c>
      <c r="I16" s="19" t="s">
        <v>15</v>
      </c>
      <c r="J16" s="19"/>
      <c r="K16" s="5">
        <v>500</v>
      </c>
      <c r="L16" s="5" t="s">
        <v>16</v>
      </c>
    </row>
    <row r="17" spans="1:14" ht="17.25" x14ac:dyDescent="0.25">
      <c r="A17" s="2">
        <v>15</v>
      </c>
      <c r="C17" s="19" t="s">
        <v>21</v>
      </c>
      <c r="D17" s="19"/>
      <c r="E17" s="10">
        <f>E12</f>
        <v>1108.0800000000002</v>
      </c>
      <c r="F17" s="5" t="s">
        <v>11</v>
      </c>
      <c r="H17" s="2">
        <v>5</v>
      </c>
      <c r="I17" s="19" t="s">
        <v>15</v>
      </c>
      <c r="J17" s="19"/>
      <c r="K17" s="5">
        <v>600</v>
      </c>
      <c r="L17" s="5" t="s">
        <v>16</v>
      </c>
    </row>
    <row r="18" spans="1:14" ht="17.25" x14ac:dyDescent="0.25">
      <c r="A18" s="9">
        <v>16</v>
      </c>
      <c r="C18" s="25" t="s">
        <v>22</v>
      </c>
      <c r="D18" s="26"/>
      <c r="E18" s="20" t="str">
        <f>IF(E17&gt;=E12,"Krav opfyldt","Krav ikke opfyldt")</f>
        <v>Krav opfyldt</v>
      </c>
      <c r="F18" s="21"/>
      <c r="H18" s="2">
        <v>6</v>
      </c>
      <c r="I18" s="19" t="s">
        <v>15</v>
      </c>
      <c r="J18" s="19"/>
      <c r="K18" s="5">
        <v>700</v>
      </c>
      <c r="L18" s="5" t="s">
        <v>16</v>
      </c>
    </row>
    <row r="19" spans="1:14" ht="17.25" x14ac:dyDescent="0.25">
      <c r="A19" s="2">
        <v>17</v>
      </c>
      <c r="C19" s="16" t="s">
        <v>23</v>
      </c>
      <c r="D19" s="16"/>
      <c r="E19" s="16"/>
      <c r="F19" s="16"/>
      <c r="H19" s="2">
        <v>7</v>
      </c>
      <c r="I19" s="19" t="s">
        <v>15</v>
      </c>
      <c r="J19" s="19"/>
      <c r="K19" s="5">
        <v>800</v>
      </c>
      <c r="L19" s="5" t="s">
        <v>16</v>
      </c>
    </row>
    <row r="20" spans="1:14" ht="17.25" x14ac:dyDescent="0.25">
      <c r="A20" s="2">
        <v>18</v>
      </c>
      <c r="C20" s="19" t="s">
        <v>24</v>
      </c>
      <c r="D20" s="19"/>
      <c r="E20" s="10">
        <f>E17*2</f>
        <v>2216.1600000000003</v>
      </c>
      <c r="F20" s="5" t="s">
        <v>11</v>
      </c>
      <c r="H20" s="2">
        <v>8</v>
      </c>
      <c r="I20" s="19" t="s">
        <v>15</v>
      </c>
      <c r="J20" s="19"/>
      <c r="K20" s="5">
        <v>900</v>
      </c>
      <c r="L20" s="5" t="s">
        <v>16</v>
      </c>
    </row>
    <row r="21" spans="1:14" ht="17.25" x14ac:dyDescent="0.25">
      <c r="A21" s="2">
        <v>19</v>
      </c>
      <c r="C21" s="19" t="s">
        <v>25</v>
      </c>
      <c r="D21" s="19"/>
      <c r="E21" s="10">
        <f>E17*2</f>
        <v>2216.1600000000003</v>
      </c>
      <c r="F21" s="5" t="s">
        <v>11</v>
      </c>
      <c r="H21" s="2">
        <v>9</v>
      </c>
      <c r="I21" s="19" t="s">
        <v>15</v>
      </c>
      <c r="J21" s="19"/>
      <c r="K21" s="5">
        <v>1000</v>
      </c>
      <c r="L21" s="5" t="s">
        <v>16</v>
      </c>
    </row>
    <row r="22" spans="1:14" ht="17.25" x14ac:dyDescent="0.25">
      <c r="A22" s="9">
        <v>20</v>
      </c>
      <c r="C22" s="19" t="s">
        <v>26</v>
      </c>
      <c r="D22" s="19"/>
      <c r="E22" s="10"/>
      <c r="F22" s="5" t="s">
        <v>19</v>
      </c>
      <c r="H22" s="9">
        <v>10</v>
      </c>
      <c r="I22" s="24" t="s">
        <v>15</v>
      </c>
      <c r="J22" s="24"/>
      <c r="K22" s="11">
        <v>1100</v>
      </c>
      <c r="L22" s="11" t="s">
        <v>16</v>
      </c>
    </row>
    <row r="23" spans="1:14" ht="17.25" x14ac:dyDescent="0.25">
      <c r="A23" s="2">
        <v>21</v>
      </c>
      <c r="C23" s="19" t="s">
        <v>20</v>
      </c>
      <c r="D23" s="19"/>
      <c r="E23" s="12">
        <f>E21/E6</f>
        <v>129.6</v>
      </c>
      <c r="F23" s="5" t="s">
        <v>16</v>
      </c>
      <c r="H23" s="15" t="s">
        <v>27</v>
      </c>
      <c r="I23" s="15"/>
      <c r="J23" s="15"/>
      <c r="K23" s="15"/>
      <c r="L23" s="15"/>
      <c r="M23" s="15"/>
      <c r="N23" s="15"/>
    </row>
    <row r="24" spans="1:14" ht="17.25" x14ac:dyDescent="0.25">
      <c r="A24" s="2">
        <v>22</v>
      </c>
      <c r="C24" s="19" t="s">
        <v>21</v>
      </c>
      <c r="D24" s="19"/>
      <c r="E24" s="10">
        <f>E17*2</f>
        <v>2216.1600000000003</v>
      </c>
      <c r="F24" s="5" t="s">
        <v>11</v>
      </c>
      <c r="H24" s="22" t="s">
        <v>28</v>
      </c>
      <c r="I24" s="22"/>
      <c r="J24" s="22"/>
      <c r="K24" s="13">
        <v>45</v>
      </c>
      <c r="L24" s="19" t="s">
        <v>29</v>
      </c>
      <c r="M24" s="19"/>
      <c r="N24" s="19"/>
    </row>
    <row r="25" spans="1:14" x14ac:dyDescent="0.25">
      <c r="A25" s="2">
        <v>23</v>
      </c>
      <c r="C25" s="19" t="s">
        <v>22</v>
      </c>
      <c r="D25" s="19"/>
      <c r="E25" s="23" t="str">
        <f>IF(E24&gt;=E20,"Krav opfyldt","Krav ikke opfyldt")</f>
        <v>Krav opfyldt</v>
      </c>
      <c r="F25" s="23"/>
      <c r="H25" s="22" t="s">
        <v>30</v>
      </c>
      <c r="I25" s="22"/>
      <c r="J25" s="22"/>
      <c r="K25" s="5">
        <v>70</v>
      </c>
      <c r="L25" s="19" t="s">
        <v>31</v>
      </c>
      <c r="M25" s="19"/>
      <c r="N25" s="19"/>
    </row>
    <row r="26" spans="1:14" x14ac:dyDescent="0.25">
      <c r="A26" s="9">
        <v>24</v>
      </c>
      <c r="C26" s="16" t="s">
        <v>32</v>
      </c>
      <c r="D26" s="16"/>
      <c r="E26" s="16"/>
      <c r="F26" s="16"/>
    </row>
    <row r="27" spans="1:14" ht="17.25" x14ac:dyDescent="0.25">
      <c r="A27" s="2">
        <v>25</v>
      </c>
      <c r="C27" s="19" t="s">
        <v>33</v>
      </c>
      <c r="D27" s="19"/>
      <c r="E27" s="10">
        <f>E10/E6</f>
        <v>32.4</v>
      </c>
      <c r="F27" s="5" t="s">
        <v>16</v>
      </c>
    </row>
    <row r="28" spans="1:14" x14ac:dyDescent="0.25">
      <c r="A28" s="2">
        <v>26</v>
      </c>
      <c r="C28" s="19" t="s">
        <v>34</v>
      </c>
      <c r="D28" s="19"/>
      <c r="E28" s="14">
        <f>E27/10</f>
        <v>3.2399999999999998</v>
      </c>
      <c r="F28" s="5" t="s">
        <v>35</v>
      </c>
    </row>
    <row r="29" spans="1:14" ht="17.25" x14ac:dyDescent="0.25">
      <c r="A29" s="2">
        <v>27</v>
      </c>
      <c r="C29" s="19" t="s">
        <v>36</v>
      </c>
      <c r="D29" s="19"/>
      <c r="E29" s="12">
        <f>E27*E6</f>
        <v>554.04000000000008</v>
      </c>
      <c r="F29" s="7" t="s">
        <v>16</v>
      </c>
    </row>
    <row r="30" spans="1:14" x14ac:dyDescent="0.25">
      <c r="A30" s="2">
        <v>28</v>
      </c>
      <c r="C30" s="19" t="s">
        <v>22</v>
      </c>
      <c r="D30" s="19"/>
      <c r="E30" s="20" t="str">
        <f>IF(E29&gt;=E10,"Krav opfyldt","Krav ikke opfyldt")</f>
        <v>Krav opfyldt</v>
      </c>
      <c r="F30" s="21"/>
    </row>
    <row r="31" spans="1:14" x14ac:dyDescent="0.25">
      <c r="A31" s="2">
        <v>29</v>
      </c>
      <c r="C31" s="16" t="s">
        <v>37</v>
      </c>
      <c r="D31" s="16"/>
      <c r="E31" s="16"/>
      <c r="F31" s="16"/>
    </row>
    <row r="32" spans="1:14" x14ac:dyDescent="0.25">
      <c r="A32" s="2">
        <v>30</v>
      </c>
      <c r="C32" s="17" t="s">
        <v>38</v>
      </c>
      <c r="D32" s="17"/>
      <c r="E32" s="17"/>
      <c r="F32" s="18"/>
    </row>
    <row r="33" spans="1:8" ht="17.25" x14ac:dyDescent="0.25">
      <c r="A33" s="2">
        <v>31</v>
      </c>
      <c r="C33" s="19" t="s">
        <v>39</v>
      </c>
      <c r="D33" s="19"/>
      <c r="E33" s="8">
        <f>ROUND(E6*2,0)</f>
        <v>34</v>
      </c>
      <c r="F33" s="19" t="s">
        <v>40</v>
      </c>
      <c r="G33" s="19"/>
      <c r="H33" s="19"/>
    </row>
    <row r="34" spans="1:8" ht="17.25" x14ac:dyDescent="0.25">
      <c r="A34" s="2">
        <v>32</v>
      </c>
      <c r="C34" s="19" t="s">
        <v>42</v>
      </c>
      <c r="D34" s="19"/>
      <c r="E34" s="8">
        <f>ROUND(E6*2,0)</f>
        <v>34</v>
      </c>
      <c r="F34" s="19" t="s">
        <v>40</v>
      </c>
      <c r="G34" s="19"/>
      <c r="H34" s="19"/>
    </row>
    <row r="35" spans="1:8" x14ac:dyDescent="0.25">
      <c r="A35" s="2">
        <v>33</v>
      </c>
      <c r="C35" s="15" t="s">
        <v>41</v>
      </c>
      <c r="D35" s="15"/>
      <c r="E35" s="15"/>
      <c r="F35" s="15"/>
      <c r="G35" s="15"/>
      <c r="H35" s="15"/>
    </row>
  </sheetData>
  <mergeCells count="57">
    <mergeCell ref="C11:F11"/>
    <mergeCell ref="A1:O1"/>
    <mergeCell ref="B2:O2"/>
    <mergeCell ref="G3:L3"/>
    <mergeCell ref="M3:S3"/>
    <mergeCell ref="C4:D4"/>
    <mergeCell ref="C5:F5"/>
    <mergeCell ref="C6:D6"/>
    <mergeCell ref="C7:D7"/>
    <mergeCell ref="C8:D8"/>
    <mergeCell ref="C9:F9"/>
    <mergeCell ref="C10:D10"/>
    <mergeCell ref="C12:D12"/>
    <mergeCell ref="H12:L12"/>
    <mergeCell ref="C13:F13"/>
    <mergeCell ref="I13:J13"/>
    <mergeCell ref="C14:F14"/>
    <mergeCell ref="I14:J14"/>
    <mergeCell ref="C20:D20"/>
    <mergeCell ref="I20:J20"/>
    <mergeCell ref="C15:D15"/>
    <mergeCell ref="I15:J15"/>
    <mergeCell ref="C16:D16"/>
    <mergeCell ref="I16:J16"/>
    <mergeCell ref="C17:D17"/>
    <mergeCell ref="I17:J17"/>
    <mergeCell ref="C18:D18"/>
    <mergeCell ref="E18:F18"/>
    <mergeCell ref="I18:J18"/>
    <mergeCell ref="C19:F19"/>
    <mergeCell ref="I19:J19"/>
    <mergeCell ref="C21:D21"/>
    <mergeCell ref="I21:J21"/>
    <mergeCell ref="C22:D22"/>
    <mergeCell ref="I22:J22"/>
    <mergeCell ref="C23:D23"/>
    <mergeCell ref="H23:N23"/>
    <mergeCell ref="C24:D24"/>
    <mergeCell ref="H24:J24"/>
    <mergeCell ref="L24:N24"/>
    <mergeCell ref="C25:D25"/>
    <mergeCell ref="E25:F25"/>
    <mergeCell ref="H25:J25"/>
    <mergeCell ref="L25:N25"/>
    <mergeCell ref="C26:F26"/>
    <mergeCell ref="C27:D27"/>
    <mergeCell ref="C28:D28"/>
    <mergeCell ref="C29:D29"/>
    <mergeCell ref="C30:D30"/>
    <mergeCell ref="E30:F30"/>
    <mergeCell ref="C35:H35"/>
    <mergeCell ref="C31:F31"/>
    <mergeCell ref="C32:F32"/>
    <mergeCell ref="C33:D33"/>
    <mergeCell ref="F33:H33"/>
    <mergeCell ref="C34:D34"/>
    <mergeCell ref="F34:H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Pedersen</dc:creator>
  <cp:lastModifiedBy>Michael Pedersen</cp:lastModifiedBy>
  <dcterms:created xsi:type="dcterms:W3CDTF">2023-02-09T11:00:18Z</dcterms:created>
  <dcterms:modified xsi:type="dcterms:W3CDTF">2023-02-09T11:07:03Z</dcterms:modified>
</cp:coreProperties>
</file>