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esktop\"/>
    </mc:Choice>
  </mc:AlternateContent>
  <xr:revisionPtr revIDLastSave="0" documentId="13_ncr:1_{2C4195CC-6434-43D7-9057-599381DECE0B}" xr6:coauthVersionLast="47" xr6:coauthVersionMax="47" xr10:uidLastSave="{00000000-0000-0000-0000-000000000000}"/>
  <bookViews>
    <workbookView xWindow="28680" yWindow="-105" windowWidth="29040" windowHeight="16440" xr2:uid="{B3AF35E5-C655-4DCC-9F41-01535E470F61}"/>
  </bookViews>
  <sheets>
    <sheet name="Vindl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E45" i="1"/>
  <c r="F45" i="1"/>
  <c r="D45" i="1"/>
  <c r="K48" i="1"/>
  <c r="K50" i="1" l="1"/>
  <c r="K49" i="1"/>
  <c r="D38" i="1"/>
  <c r="D39" i="1" s="1"/>
  <c r="D32" i="1"/>
  <c r="D23" i="1"/>
  <c r="D26" i="1" s="1"/>
  <c r="D29" i="1" s="1"/>
  <c r="D35" i="1" l="1"/>
  <c r="D42" i="1"/>
  <c r="D41" i="1"/>
  <c r="D40" i="1"/>
</calcChain>
</file>

<file path=xl/sharedStrings.xml><?xml version="1.0" encoding="utf-8"?>
<sst xmlns="http://schemas.openxmlformats.org/spreadsheetml/2006/main" count="68" uniqueCount="55">
  <si>
    <t>Beregning af vindlaster</t>
  </si>
  <si>
    <t>Af Michael Pedersen</t>
  </si>
  <si>
    <t>Nr.</t>
  </si>
  <si>
    <r>
      <t>Orografofaktoren(C</t>
    </r>
    <r>
      <rPr>
        <sz val="8"/>
        <color theme="1"/>
        <rFont val="Aptos Narrow"/>
        <family val="2"/>
        <scheme val="minor"/>
      </rPr>
      <t>0(z)</t>
    </r>
    <r>
      <rPr>
        <sz val="11"/>
        <color theme="1"/>
        <rFont val="Aptos Narrow"/>
        <family val="2"/>
        <scheme val="minor"/>
      </rPr>
      <t>):</t>
    </r>
  </si>
  <si>
    <t>1-1,6</t>
  </si>
  <si>
    <t>Basis vindhastighed</t>
  </si>
  <si>
    <t xml:space="preserve">Øst </t>
  </si>
  <si>
    <t>[m/s]</t>
  </si>
  <si>
    <t>Basisvindhastighed:</t>
  </si>
  <si>
    <t>Vest</t>
  </si>
  <si>
    <t>Terrænkategori vælges:</t>
  </si>
  <si>
    <t>[m]</t>
  </si>
  <si>
    <t xml:space="preserve">Terrænkategori: </t>
  </si>
  <si>
    <r>
      <t>Z</t>
    </r>
    <r>
      <rPr>
        <sz val="8"/>
        <color theme="1"/>
        <rFont val="Aptos Narrow"/>
        <family val="2"/>
        <scheme val="minor"/>
      </rPr>
      <t>0</t>
    </r>
  </si>
  <si>
    <r>
      <t>Z</t>
    </r>
    <r>
      <rPr>
        <sz val="8"/>
        <color theme="1"/>
        <rFont val="Aptos Narrow"/>
        <family val="2"/>
        <scheme val="minor"/>
      </rPr>
      <t>min</t>
    </r>
  </si>
  <si>
    <r>
      <t>Z</t>
    </r>
    <r>
      <rPr>
        <sz val="8"/>
        <color theme="1"/>
        <rFont val="Aptos Narrow"/>
        <family val="2"/>
        <scheme val="minor"/>
      </rPr>
      <t>maks</t>
    </r>
  </si>
  <si>
    <t>Vand</t>
  </si>
  <si>
    <t>Land</t>
  </si>
  <si>
    <t>Forstad</t>
  </si>
  <si>
    <t>By</t>
  </si>
  <si>
    <t>Terrænfaktor</t>
  </si>
  <si>
    <r>
      <t>K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=</t>
    </r>
  </si>
  <si>
    <t>Ruhedsfaktor:</t>
  </si>
  <si>
    <r>
      <t>C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(z)</t>
    </r>
    <r>
      <rPr>
        <sz val="8"/>
        <color theme="1"/>
        <rFont val="Aptos Narrow"/>
        <family val="2"/>
        <scheme val="minor"/>
      </rPr>
      <t>=</t>
    </r>
  </si>
  <si>
    <t>Middelvindhastighed:</t>
  </si>
  <si>
    <r>
      <t>v</t>
    </r>
    <r>
      <rPr>
        <sz val="8"/>
        <color theme="1"/>
        <rFont val="Aptos Narrow"/>
        <family val="2"/>
        <scheme val="minor"/>
      </rPr>
      <t>m</t>
    </r>
    <r>
      <rPr>
        <sz val="11"/>
        <color theme="1"/>
        <rFont val="Aptos Narrow"/>
        <family val="2"/>
        <scheme val="minor"/>
      </rPr>
      <t>(z)=</t>
    </r>
  </si>
  <si>
    <t>Vindens turbolens:</t>
  </si>
  <si>
    <r>
      <t>l</t>
    </r>
    <r>
      <rPr>
        <sz val="8"/>
        <color theme="1"/>
        <rFont val="Aptos Narrow"/>
        <family val="2"/>
        <scheme val="minor"/>
      </rPr>
      <t>v</t>
    </r>
    <r>
      <rPr>
        <sz val="11"/>
        <color theme="1"/>
        <rFont val="Aptos Narrow"/>
        <family val="2"/>
        <scheme val="minor"/>
      </rPr>
      <t>(z)=</t>
    </r>
  </si>
  <si>
    <t>Peakhastighedstryk:</t>
  </si>
  <si>
    <r>
      <t>q</t>
    </r>
    <r>
      <rPr>
        <sz val="8"/>
        <color theme="1"/>
        <rFont val="Aptos Narrow"/>
        <family val="2"/>
        <scheme val="minor"/>
      </rPr>
      <t>p(z)</t>
    </r>
    <r>
      <rPr>
        <sz val="11"/>
        <color theme="1"/>
        <rFont val="Aptos Narrow"/>
        <family val="2"/>
        <scheme val="minor"/>
      </rPr>
      <t>=</t>
    </r>
  </si>
  <si>
    <r>
      <t>[kN/m</t>
    </r>
    <r>
      <rPr>
        <sz val="11"/>
        <color theme="1"/>
        <rFont val="Calibri"/>
        <family val="2"/>
      </rPr>
      <t>²</t>
    </r>
    <r>
      <rPr>
        <sz val="11"/>
        <color theme="1"/>
        <rFont val="Aptos Narrow"/>
        <family val="2"/>
      </rPr>
      <t>]</t>
    </r>
  </si>
  <si>
    <t>Vind på facader:</t>
  </si>
  <si>
    <r>
      <t>e</t>
    </r>
    <r>
      <rPr>
        <sz val="8"/>
        <color theme="1"/>
        <rFont val="Aptos Narrow"/>
        <family val="2"/>
        <scheme val="minor"/>
      </rPr>
      <t>(min)</t>
    </r>
    <r>
      <rPr>
        <sz val="11"/>
        <color theme="1"/>
        <rFont val="Aptos Narrow"/>
        <family val="2"/>
        <scheme val="minor"/>
      </rPr>
      <t>=</t>
    </r>
  </si>
  <si>
    <t>e=</t>
  </si>
  <si>
    <t>A=</t>
  </si>
  <si>
    <t>B=</t>
  </si>
  <si>
    <t>C=</t>
  </si>
  <si>
    <t>h/d=</t>
  </si>
  <si>
    <t>Zone h/d</t>
  </si>
  <si>
    <t>A</t>
  </si>
  <si>
    <t>B</t>
  </si>
  <si>
    <t>C</t>
  </si>
  <si>
    <t>D</t>
  </si>
  <si>
    <t>E</t>
  </si>
  <si>
    <r>
      <t xml:space="preserve">Korrelationsfaktor </t>
    </r>
    <r>
      <rPr>
        <sz val="11"/>
        <color theme="1"/>
        <rFont val="Aptos Narrow"/>
        <family val="2"/>
      </rPr>
      <t>ρ</t>
    </r>
  </si>
  <si>
    <r>
      <t>(D-E)*</t>
    </r>
    <r>
      <rPr>
        <sz val="11"/>
        <color theme="1"/>
        <rFont val="Aptos Narrow"/>
        <family val="2"/>
      </rPr>
      <t>ρ</t>
    </r>
  </si>
  <si>
    <t>≤0,25</t>
  </si>
  <si>
    <r>
      <t>Turbolensfaktor (k</t>
    </r>
    <r>
      <rPr>
        <sz val="8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):</t>
    </r>
  </si>
  <si>
    <t>Ifølge nationale anneks.</t>
  </si>
  <si>
    <t>Højde:</t>
  </si>
  <si>
    <t>bredde:</t>
  </si>
  <si>
    <t>Længde:</t>
  </si>
  <si>
    <t>Enhed:</t>
  </si>
  <si>
    <t>Det vil være fantastisk, hvis den kan markere denne række samtidig med at værdien 1 er fundet ovenover</t>
  </si>
  <si>
    <t>Her skal den skrive tallet 1, da 0,49(D43) er tættest på. Hvad har jeg skrevet forkert i formlen?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</si>
</sst>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4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6</xdr:row>
      <xdr:rowOff>0</xdr:rowOff>
    </xdr:from>
    <xdr:to>
      <xdr:col>16</xdr:col>
      <xdr:colOff>503463</xdr:colOff>
      <xdr:row>14</xdr:row>
      <xdr:rowOff>12325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A8BF691-2764-490C-AABD-5DAED4D0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1228725"/>
          <a:ext cx="1865538" cy="1536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34</xdr:row>
      <xdr:rowOff>0</xdr:rowOff>
    </xdr:from>
    <xdr:to>
      <xdr:col>10</xdr:col>
      <xdr:colOff>514350</xdr:colOff>
      <xdr:row>43</xdr:row>
      <xdr:rowOff>162818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6CC303B9-2EAB-40C3-BE3C-37C92EB69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6477000"/>
          <a:ext cx="3648075" cy="187731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4</xdr:col>
      <xdr:colOff>590550</xdr:colOff>
      <xdr:row>38</xdr:row>
      <xdr:rowOff>57150</xdr:rowOff>
    </xdr:from>
    <xdr:to>
      <xdr:col>12</xdr:col>
      <xdr:colOff>523875</xdr:colOff>
      <xdr:row>44</xdr:row>
      <xdr:rowOff>104775</xdr:rowOff>
    </xdr:to>
    <xdr:cxnSp macro="">
      <xdr:nvCxnSpPr>
        <xdr:cNvPr id="7" name="Lige pilforbindelse 6">
          <a:extLst>
            <a:ext uri="{FF2B5EF4-FFF2-40B4-BE49-F238E27FC236}">
              <a16:creationId xmlns:a16="http://schemas.microsoft.com/office/drawing/2014/main" id="{1D63E7FB-8787-B102-C397-D3F8760C52B2}"/>
            </a:ext>
          </a:extLst>
        </xdr:cNvPr>
        <xdr:cNvCxnSpPr/>
      </xdr:nvCxnSpPr>
      <xdr:spPr>
        <a:xfrm flipH="1">
          <a:off x="2200275" y="7296150"/>
          <a:ext cx="4924425" cy="11906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42</xdr:row>
      <xdr:rowOff>114300</xdr:rowOff>
    </xdr:from>
    <xdr:to>
      <xdr:col>12</xdr:col>
      <xdr:colOff>600075</xdr:colOff>
      <xdr:row>48</xdr:row>
      <xdr:rowOff>66675</xdr:rowOff>
    </xdr:to>
    <xdr:cxnSp macro="">
      <xdr:nvCxnSpPr>
        <xdr:cNvPr id="14" name="Lige pilforbindelse 13">
          <a:extLst>
            <a:ext uri="{FF2B5EF4-FFF2-40B4-BE49-F238E27FC236}">
              <a16:creationId xmlns:a16="http://schemas.microsoft.com/office/drawing/2014/main" id="{F0DF3131-614B-369B-4A45-5C338C0BF3D6}"/>
            </a:ext>
          </a:extLst>
        </xdr:cNvPr>
        <xdr:cNvCxnSpPr/>
      </xdr:nvCxnSpPr>
      <xdr:spPr>
        <a:xfrm flipH="1">
          <a:off x="6019800" y="8115300"/>
          <a:ext cx="1181100" cy="10953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F073-9143-4383-8884-BFA9502A1A11}">
  <sheetPr>
    <tabColor theme="1"/>
  </sheetPr>
  <dimension ref="A1:N50"/>
  <sheetViews>
    <sheetView tabSelected="1" topLeftCell="A19" workbookViewId="0">
      <selection activeCell="E45" sqref="E45"/>
    </sheetView>
  </sheetViews>
  <sheetFormatPr defaultRowHeight="15" x14ac:dyDescent="0.25"/>
  <cols>
    <col min="1" max="1" width="3" customWidth="1"/>
    <col min="2" max="2" width="9.140625" hidden="1" customWidth="1"/>
    <col min="4" max="4" width="12" customWidth="1"/>
    <col min="6" max="6" width="10.85546875" bestFit="1" customWidth="1"/>
  </cols>
  <sheetData>
    <row r="1" spans="1:1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4" ht="15" customHeight="1" x14ac:dyDescent="0.25">
      <c r="A4" s="20" t="s">
        <v>2</v>
      </c>
      <c r="B4" s="16"/>
      <c r="C4" s="19" t="s">
        <v>1</v>
      </c>
      <c r="D4" s="19"/>
      <c r="E4" s="19"/>
      <c r="F4" s="19"/>
      <c r="G4" s="19"/>
      <c r="H4" s="19"/>
      <c r="I4" s="19"/>
      <c r="J4" s="19"/>
      <c r="K4" s="19"/>
    </row>
    <row r="5" spans="1:14" ht="15" customHeight="1" x14ac:dyDescent="0.25">
      <c r="A5" s="20"/>
      <c r="B5" s="16"/>
      <c r="C5" s="19"/>
      <c r="D5" s="19"/>
      <c r="E5" s="19"/>
      <c r="F5" s="19"/>
      <c r="G5" s="19"/>
      <c r="H5" s="19"/>
      <c r="I5" s="19"/>
      <c r="J5" s="19"/>
      <c r="K5" s="19"/>
    </row>
    <row r="8" spans="1:14" x14ac:dyDescent="0.25">
      <c r="C8" s="18" t="s">
        <v>3</v>
      </c>
      <c r="D8" s="18"/>
      <c r="E8" s="11">
        <v>1</v>
      </c>
      <c r="F8" t="s">
        <v>4</v>
      </c>
      <c r="I8" s="10" t="s">
        <v>51</v>
      </c>
      <c r="J8" s="15">
        <v>10</v>
      </c>
      <c r="L8" s="20" t="s">
        <v>5</v>
      </c>
      <c r="M8" s="20"/>
      <c r="N8" s="20"/>
    </row>
    <row r="9" spans="1:14" x14ac:dyDescent="0.25">
      <c r="L9" s="6" t="s">
        <v>6</v>
      </c>
      <c r="M9" s="12">
        <v>24</v>
      </c>
      <c r="N9" s="10" t="s">
        <v>7</v>
      </c>
    </row>
    <row r="10" spans="1:14" x14ac:dyDescent="0.25">
      <c r="C10" s="18" t="s">
        <v>8</v>
      </c>
      <c r="D10" s="18"/>
      <c r="E10" s="15">
        <v>27</v>
      </c>
      <c r="F10" s="6" t="s">
        <v>7</v>
      </c>
      <c r="I10" s="6" t="s">
        <v>50</v>
      </c>
      <c r="J10" s="15">
        <v>15</v>
      </c>
      <c r="L10" s="6" t="s">
        <v>9</v>
      </c>
      <c r="M10" s="12">
        <v>27</v>
      </c>
      <c r="N10" s="10" t="s">
        <v>7</v>
      </c>
    </row>
    <row r="11" spans="1:14" x14ac:dyDescent="0.25">
      <c r="J11" s="2"/>
    </row>
    <row r="12" spans="1:14" x14ac:dyDescent="0.25">
      <c r="C12" s="18" t="s">
        <v>47</v>
      </c>
      <c r="D12" s="18"/>
      <c r="E12" s="11">
        <v>1</v>
      </c>
      <c r="F12" s="9" t="s">
        <v>48</v>
      </c>
      <c r="G12" s="1"/>
      <c r="H12" s="1"/>
      <c r="I12" s="6" t="s">
        <v>49</v>
      </c>
      <c r="J12" s="15">
        <v>7.3</v>
      </c>
    </row>
    <row r="14" spans="1:14" x14ac:dyDescent="0.25">
      <c r="C14" s="20" t="s">
        <v>10</v>
      </c>
      <c r="D14" s="20"/>
      <c r="E14" s="15">
        <v>0.01</v>
      </c>
      <c r="F14" s="6" t="s">
        <v>11</v>
      </c>
    </row>
    <row r="16" spans="1:14" x14ac:dyDescent="0.25">
      <c r="C16" s="20" t="s">
        <v>12</v>
      </c>
      <c r="D16" s="20"/>
      <c r="E16" s="5" t="s">
        <v>13</v>
      </c>
      <c r="F16" s="5" t="s">
        <v>14</v>
      </c>
      <c r="G16" s="5" t="s">
        <v>15</v>
      </c>
      <c r="H16" s="5" t="s">
        <v>52</v>
      </c>
    </row>
    <row r="17" spans="3:8" x14ac:dyDescent="0.25">
      <c r="C17" s="13">
        <v>1</v>
      </c>
      <c r="D17" s="13" t="s">
        <v>16</v>
      </c>
      <c r="E17" s="14">
        <v>0.01</v>
      </c>
      <c r="F17" s="13">
        <v>1</v>
      </c>
      <c r="G17" s="13">
        <v>200</v>
      </c>
      <c r="H17" s="13" t="s">
        <v>11</v>
      </c>
    </row>
    <row r="18" spans="3:8" x14ac:dyDescent="0.25">
      <c r="C18" s="13">
        <v>2</v>
      </c>
      <c r="D18" s="13" t="s">
        <v>17</v>
      </c>
      <c r="E18" s="14">
        <v>0.05</v>
      </c>
      <c r="F18" s="13">
        <v>2</v>
      </c>
      <c r="G18" s="13">
        <v>200</v>
      </c>
      <c r="H18" s="13" t="s">
        <v>11</v>
      </c>
    </row>
    <row r="19" spans="3:8" x14ac:dyDescent="0.25">
      <c r="C19" s="13">
        <v>3</v>
      </c>
      <c r="D19" s="13" t="s">
        <v>18</v>
      </c>
      <c r="E19" s="14">
        <v>0.3</v>
      </c>
      <c r="F19" s="13">
        <v>5</v>
      </c>
      <c r="G19" s="13">
        <v>200</v>
      </c>
      <c r="H19" s="13" t="s">
        <v>11</v>
      </c>
    </row>
    <row r="20" spans="3:8" x14ac:dyDescent="0.25">
      <c r="C20" s="13">
        <v>4</v>
      </c>
      <c r="D20" s="13" t="s">
        <v>19</v>
      </c>
      <c r="E20" s="14">
        <v>1</v>
      </c>
      <c r="F20" s="13">
        <v>10</v>
      </c>
      <c r="G20" s="13">
        <v>200</v>
      </c>
      <c r="H20" s="13" t="s">
        <v>11</v>
      </c>
    </row>
    <row r="22" spans="3:8" x14ac:dyDescent="0.25">
      <c r="C22" s="20" t="s">
        <v>20</v>
      </c>
      <c r="D22" s="20"/>
    </row>
    <row r="23" spans="3:8" x14ac:dyDescent="0.25">
      <c r="C23" s="6" t="s">
        <v>21</v>
      </c>
      <c r="D23" s="4">
        <f>0.19*(E14/E18)^0.07</f>
        <v>0.16975622176577601</v>
      </c>
    </row>
    <row r="25" spans="3:8" x14ac:dyDescent="0.25">
      <c r="C25" s="20" t="s">
        <v>22</v>
      </c>
      <c r="D25" s="20"/>
    </row>
    <row r="26" spans="3:8" x14ac:dyDescent="0.25">
      <c r="C26" s="6" t="s">
        <v>23</v>
      </c>
      <c r="D26" s="4">
        <f>D23*LN(J12/E14)</f>
        <v>1.1192103300495209</v>
      </c>
    </row>
    <row r="28" spans="3:8" x14ac:dyDescent="0.25">
      <c r="C28" s="20" t="s">
        <v>24</v>
      </c>
      <c r="D28" s="20"/>
    </row>
    <row r="29" spans="3:8" x14ac:dyDescent="0.25">
      <c r="C29" s="6" t="s">
        <v>25</v>
      </c>
      <c r="D29" s="4">
        <f>D26*E8*E10</f>
        <v>30.218678911337065</v>
      </c>
      <c r="E29" s="6" t="s">
        <v>7</v>
      </c>
    </row>
    <row r="31" spans="3:8" x14ac:dyDescent="0.25">
      <c r="C31" s="20" t="s">
        <v>26</v>
      </c>
      <c r="D31" s="20"/>
    </row>
    <row r="32" spans="3:8" x14ac:dyDescent="0.25">
      <c r="C32" s="6" t="s">
        <v>27</v>
      </c>
      <c r="D32" s="4">
        <f>E12/(E8*LN(J12/E14))</f>
        <v>0.15167499549281763</v>
      </c>
    </row>
    <row r="34" spans="3:14" x14ac:dyDescent="0.25">
      <c r="C34" s="23" t="s">
        <v>28</v>
      </c>
      <c r="D34" s="23"/>
    </row>
    <row r="35" spans="3:14" x14ac:dyDescent="0.25">
      <c r="C35" s="6" t="s">
        <v>29</v>
      </c>
      <c r="D35" s="4">
        <f>(1+7*D32)*0.5*1.25*(D29^2)/1000</f>
        <v>1.1766890065929196</v>
      </c>
      <c r="E35" s="6" t="s">
        <v>30</v>
      </c>
    </row>
    <row r="37" spans="3:14" x14ac:dyDescent="0.25">
      <c r="C37" s="20" t="s">
        <v>31</v>
      </c>
      <c r="D37" s="20"/>
      <c r="E37" s="20"/>
    </row>
    <row r="38" spans="3:14" x14ac:dyDescent="0.25">
      <c r="C38" s="6" t="s">
        <v>32</v>
      </c>
      <c r="D38" s="3">
        <f>IF(2*J12&lt;J8,2*J12,J8)</f>
        <v>10</v>
      </c>
      <c r="E38" s="6" t="s">
        <v>11</v>
      </c>
    </row>
    <row r="39" spans="3:14" x14ac:dyDescent="0.25">
      <c r="C39" s="6" t="s">
        <v>33</v>
      </c>
      <c r="D39" s="3">
        <f>D38</f>
        <v>10</v>
      </c>
      <c r="E39" s="6" t="s">
        <v>11</v>
      </c>
      <c r="N39" t="s">
        <v>54</v>
      </c>
    </row>
    <row r="40" spans="3:14" x14ac:dyDescent="0.25">
      <c r="C40" s="6" t="s">
        <v>34</v>
      </c>
      <c r="D40" s="3">
        <f>D39/5</f>
        <v>2</v>
      </c>
      <c r="E40" s="6" t="s">
        <v>11</v>
      </c>
    </row>
    <row r="41" spans="3:14" x14ac:dyDescent="0.25">
      <c r="C41" s="6" t="s">
        <v>35</v>
      </c>
      <c r="D41" s="3">
        <f>(4/5)*D39</f>
        <v>8</v>
      </c>
      <c r="E41" s="6" t="s">
        <v>11</v>
      </c>
    </row>
    <row r="42" spans="3:14" x14ac:dyDescent="0.25">
      <c r="C42" s="6" t="s">
        <v>36</v>
      </c>
      <c r="D42" s="3">
        <f>J10-D39</f>
        <v>5</v>
      </c>
      <c r="E42" s="6" t="s">
        <v>11</v>
      </c>
    </row>
    <row r="43" spans="3:14" x14ac:dyDescent="0.25">
      <c r="C43" s="6" t="s">
        <v>37</v>
      </c>
      <c r="D43" s="4">
        <f>J12/J10</f>
        <v>0.48666666666666664</v>
      </c>
      <c r="E43" s="6"/>
      <c r="N43" t="s">
        <v>53</v>
      </c>
    </row>
    <row r="45" spans="3:14" x14ac:dyDescent="0.25">
      <c r="C45" s="5" t="s">
        <v>38</v>
      </c>
      <c r="D45" s="4" t="str">
        <f>IF(D43&lt;=0.25,_xlfn.XLOOKUP(D43,C50:K50,C50:K50,"",1),"")</f>
        <v/>
      </c>
      <c r="E45" s="24">
        <f>IF(D43&lt;=1,_xlfn.XLOOKUP(D43,C49:K49,C49:K49,"",1),"")</f>
        <v>0.8</v>
      </c>
      <c r="F45" s="25" t="str">
        <f>IF(D43&gt;=5,_xlfn.XLOOKUP(D43,C48:K48,C48:K48,"",1),"")</f>
        <v/>
      </c>
    </row>
    <row r="47" spans="3:14" x14ac:dyDescent="0.25">
      <c r="C47" s="5" t="s">
        <v>38</v>
      </c>
      <c r="D47" s="5" t="s">
        <v>39</v>
      </c>
      <c r="E47" s="5" t="s">
        <v>40</v>
      </c>
      <c r="F47" s="5" t="s">
        <v>41</v>
      </c>
      <c r="G47" s="5" t="s">
        <v>42</v>
      </c>
      <c r="H47" s="5" t="s">
        <v>43</v>
      </c>
      <c r="I47" s="6" t="s">
        <v>44</v>
      </c>
      <c r="J47" s="6"/>
      <c r="K47" s="5" t="s">
        <v>45</v>
      </c>
    </row>
    <row r="48" spans="3:14" x14ac:dyDescent="0.25">
      <c r="C48" s="7">
        <v>5</v>
      </c>
      <c r="D48" s="5">
        <v>-1.2</v>
      </c>
      <c r="E48" s="5">
        <v>-0.8</v>
      </c>
      <c r="F48" s="5">
        <v>-0.5</v>
      </c>
      <c r="G48" s="5">
        <v>0.8</v>
      </c>
      <c r="H48" s="5">
        <v>-0.7</v>
      </c>
      <c r="I48" s="21">
        <v>1</v>
      </c>
      <c r="J48" s="22"/>
      <c r="K48" s="7">
        <f>(G48-H48)*I48</f>
        <v>1.5</v>
      </c>
    </row>
    <row r="49" spans="3:11" x14ac:dyDescent="0.25">
      <c r="C49" s="7">
        <v>1</v>
      </c>
      <c r="D49" s="5">
        <v>-1.2</v>
      </c>
      <c r="E49" s="5">
        <v>-0.8</v>
      </c>
      <c r="F49" s="5">
        <v>-0.5</v>
      </c>
      <c r="G49" s="5">
        <v>0.8</v>
      </c>
      <c r="H49" s="5">
        <v>-0.5</v>
      </c>
      <c r="I49" s="21">
        <v>0.85</v>
      </c>
      <c r="J49" s="22"/>
      <c r="K49" s="7">
        <f>(G49-H49)*I49</f>
        <v>1.105</v>
      </c>
    </row>
    <row r="50" spans="3:11" x14ac:dyDescent="0.25">
      <c r="C50" s="8" t="s">
        <v>46</v>
      </c>
      <c r="D50" s="5">
        <v>-1.2</v>
      </c>
      <c r="E50" s="5">
        <v>-0.8</v>
      </c>
      <c r="F50" s="5">
        <v>-0.5</v>
      </c>
      <c r="G50" s="5">
        <v>0.7</v>
      </c>
      <c r="H50" s="5">
        <v>-0.3</v>
      </c>
      <c r="I50" s="21">
        <v>0.85</v>
      </c>
      <c r="J50" s="22"/>
      <c r="K50" s="5">
        <f>(G50-H50)*I50</f>
        <v>0.85</v>
      </c>
    </row>
  </sheetData>
  <mergeCells count="18">
    <mergeCell ref="L8:N8"/>
    <mergeCell ref="C37:E37"/>
    <mergeCell ref="C8:D8"/>
    <mergeCell ref="C14:D14"/>
    <mergeCell ref="I48:J48"/>
    <mergeCell ref="C31:D31"/>
    <mergeCell ref="C34:D34"/>
    <mergeCell ref="C28:D28"/>
    <mergeCell ref="C16:D16"/>
    <mergeCell ref="C22:D22"/>
    <mergeCell ref="C25:D25"/>
    <mergeCell ref="I49:J49"/>
    <mergeCell ref="I50:J50"/>
    <mergeCell ref="A1:K3"/>
    <mergeCell ref="C10:D10"/>
    <mergeCell ref="C12:D12"/>
    <mergeCell ref="C4:K5"/>
    <mergeCell ref="A4:A5"/>
  </mergeCells>
  <dataValidations disablePrompts="1" count="2">
    <dataValidation type="list" allowBlank="1" showInputMessage="1" showErrorMessage="1" sqref="E10" xr:uid="{7B49D447-1257-472A-901D-D4BA887590A4}">
      <formula1>$M$9:$M$10</formula1>
    </dataValidation>
    <dataValidation type="list" allowBlank="1" showInputMessage="1" showErrorMessage="1" sqref="E14" xr:uid="{32D6A790-6927-4486-841A-D94AEE31216F}">
      <formula1>$E$17:$E$20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Vindlast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Michael Pedersen (339098)</cp:lastModifiedBy>
  <dcterms:created xsi:type="dcterms:W3CDTF">2025-01-13T06:43:01Z</dcterms:created>
  <dcterms:modified xsi:type="dcterms:W3CDTF">2025-01-14T11:27:27Z</dcterms:modified>
</cp:coreProperties>
</file>