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"/>
    </mc:Choice>
  </mc:AlternateContent>
  <xr:revisionPtr revIDLastSave="3" documentId="8_{B00737D6-E663-46CD-AF7B-11D46658DF12}" xr6:coauthVersionLast="47" xr6:coauthVersionMax="47" xr10:uidLastSave="{9B3A5E12-2027-4B39-8172-62756544C48F}"/>
  <bookViews>
    <workbookView xWindow="-120" yWindow="-120" windowWidth="29040" windowHeight="15840" activeTab="1" xr2:uid="{00000000-000D-0000-FFFF-FFFF00000000}"/>
  </bookViews>
  <sheets>
    <sheet name="TEMPLATE" sheetId="21" r:id="rId1"/>
    <sheet name="INDEX" sheetId="20" r:id="rId2"/>
    <sheet name="Orevej 74 Ore" sheetId="23" r:id="rId3"/>
    <sheet name="Tårsvej 17" sheetId="2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" i="20" l="1" a="1"/>
  <c r="AQ1" i="20" s="1"/>
  <c r="AD1" i="20" a="1"/>
  <c r="AD1" i="20" s="1"/>
  <c r="A1" i="20" a="1"/>
  <c r="A1" i="20" s="1"/>
  <c r="A3" i="20"/>
  <c r="F29" i="23"/>
  <c r="F30" i="23" s="1"/>
  <c r="F26" i="23"/>
  <c r="F23" i="23"/>
  <c r="F22" i="23"/>
  <c r="J19" i="23"/>
  <c r="A2" i="20"/>
  <c r="F29" i="22"/>
  <c r="F30" i="22" s="1"/>
  <c r="F26" i="22"/>
  <c r="F23" i="22"/>
  <c r="F22" i="22"/>
  <c r="J19" i="22"/>
  <c r="F26" i="21"/>
  <c r="J19" i="21"/>
  <c r="F23" i="21"/>
  <c r="F22" i="21"/>
  <c r="F29" i="21"/>
  <c r="F30" i="21" s="1"/>
  <c r="AQ2" i="20"/>
  <c r="AD2" i="20"/>
  <c r="B2" i="20"/>
  <c r="R3" i="20"/>
  <c r="V3" i="20"/>
  <c r="Z3" i="20"/>
  <c r="AD3" i="20"/>
  <c r="AH3" i="20"/>
  <c r="AL3" i="20"/>
  <c r="AP3" i="20"/>
  <c r="AT3" i="20"/>
  <c r="AX3" i="20"/>
  <c r="BB3" i="20"/>
  <c r="BF3" i="20"/>
  <c r="BJ3" i="20"/>
  <c r="BN3" i="20"/>
  <c r="BR3" i="20"/>
  <c r="AZ3" i="20"/>
  <c r="BL3" i="20"/>
  <c r="U3" i="20"/>
  <c r="Y3" i="20"/>
  <c r="AC3" i="20"/>
  <c r="AG3" i="20"/>
  <c r="AK3" i="20"/>
  <c r="AO3" i="20"/>
  <c r="AW3" i="20"/>
  <c r="BA3" i="20"/>
  <c r="BI3" i="20"/>
  <c r="BQ3" i="20"/>
  <c r="S3" i="20"/>
  <c r="W3" i="20"/>
  <c r="AA3" i="20"/>
  <c r="AE3" i="20"/>
  <c r="AI3" i="20"/>
  <c r="AM3" i="20"/>
  <c r="AQ3" i="20"/>
  <c r="AU3" i="20"/>
  <c r="AY3" i="20"/>
  <c r="BC3" i="20"/>
  <c r="BG3" i="20"/>
  <c r="BK3" i="20"/>
  <c r="BO3" i="20"/>
  <c r="BS3" i="20"/>
  <c r="T3" i="20"/>
  <c r="X3" i="20"/>
  <c r="AB3" i="20"/>
  <c r="AF3" i="20"/>
  <c r="AJ3" i="20"/>
  <c r="AN3" i="20"/>
  <c r="AR3" i="20"/>
  <c r="AV3" i="20"/>
  <c r="BD3" i="20"/>
  <c r="BH3" i="20"/>
  <c r="BP3" i="20"/>
  <c r="AS3" i="20"/>
  <c r="BE3" i="20"/>
  <c r="BM3" i="20"/>
  <c r="AR2" i="20"/>
  <c r="AV2" i="20"/>
  <c r="AZ2" i="20"/>
  <c r="BD2" i="20"/>
  <c r="BH2" i="20"/>
  <c r="BL2" i="20"/>
  <c r="BP2" i="20"/>
  <c r="BC2" i="20"/>
  <c r="BO2" i="20"/>
  <c r="AS2" i="20"/>
  <c r="AW2" i="20"/>
  <c r="BA2" i="20"/>
  <c r="BE2" i="20"/>
  <c r="BI2" i="20"/>
  <c r="BM2" i="20"/>
  <c r="BQ2" i="20"/>
  <c r="AY2" i="20"/>
  <c r="BG2" i="20"/>
  <c r="BS2" i="20"/>
  <c r="AT2" i="20"/>
  <c r="AX2" i="20"/>
  <c r="BB2" i="20"/>
  <c r="BF2" i="20"/>
  <c r="BJ2" i="20"/>
  <c r="BN2" i="20"/>
  <c r="BR2" i="20"/>
  <c r="AU2" i="20"/>
  <c r="BK2" i="20"/>
  <c r="AE2" i="20"/>
  <c r="AI2" i="20"/>
  <c r="AM2" i="20"/>
  <c r="AL2" i="20"/>
  <c r="AF2" i="20"/>
  <c r="AJ2" i="20"/>
  <c r="AN2" i="20"/>
  <c r="AG2" i="20"/>
  <c r="AK2" i="20"/>
  <c r="AO2" i="20"/>
  <c r="AH2" i="20"/>
  <c r="AP2" i="20"/>
  <c r="BR1" i="20" l="1"/>
  <c r="BJ1" i="20"/>
  <c r="BB1" i="20"/>
  <c r="AT1" i="20"/>
  <c r="BQ1" i="20"/>
  <c r="BM1" i="20"/>
  <c r="BI1" i="20"/>
  <c r="BE1" i="20"/>
  <c r="BA1" i="20"/>
  <c r="AW1" i="20"/>
  <c r="AS1" i="20"/>
  <c r="BP1" i="20"/>
  <c r="BL1" i="20"/>
  <c r="BH1" i="20"/>
  <c r="BD1" i="20"/>
  <c r="AZ1" i="20"/>
  <c r="AV1" i="20"/>
  <c r="AR1" i="20"/>
  <c r="BN1" i="20"/>
  <c r="BF1" i="20"/>
  <c r="AX1" i="20"/>
  <c r="BS1" i="20"/>
  <c r="BO1" i="20"/>
  <c r="BK1" i="20"/>
  <c r="BG1" i="20"/>
  <c r="BC1" i="20"/>
  <c r="AY1" i="20"/>
  <c r="AU1" i="20"/>
  <c r="AN1" i="20"/>
  <c r="AJ1" i="20"/>
  <c r="AF1" i="20"/>
  <c r="AM1" i="20"/>
  <c r="AI1" i="20"/>
  <c r="AE1" i="20"/>
  <c r="AO1" i="20"/>
  <c r="AK1" i="20"/>
  <c r="AG1" i="20"/>
  <c r="AP1" i="20"/>
  <c r="AL1" i="20"/>
  <c r="AH1" i="20"/>
  <c r="X1" i="20"/>
  <c r="P1" i="20"/>
  <c r="H1" i="20"/>
  <c r="AA1" i="20"/>
  <c r="W1" i="20"/>
  <c r="S1" i="20"/>
  <c r="O1" i="20"/>
  <c r="K1" i="20"/>
  <c r="G1" i="20"/>
  <c r="C1" i="20"/>
  <c r="T1" i="20"/>
  <c r="D1" i="20"/>
  <c r="Z1" i="20"/>
  <c r="V1" i="20"/>
  <c r="R1" i="20"/>
  <c r="N1" i="20"/>
  <c r="J1" i="20"/>
  <c r="F1" i="20"/>
  <c r="B1" i="20"/>
  <c r="AB1" i="20"/>
  <c r="L1" i="20"/>
  <c r="AC1" i="20"/>
  <c r="Y1" i="20"/>
  <c r="U1" i="20"/>
  <c r="Q1" i="20"/>
  <c r="M1" i="20"/>
  <c r="I1" i="20"/>
  <c r="E1" i="20"/>
  <c r="D2" i="20"/>
  <c r="AB2" i="20"/>
  <c r="G2" i="20"/>
  <c r="J3" i="20"/>
  <c r="Q3" i="20"/>
  <c r="N3" i="20"/>
  <c r="E3" i="20"/>
  <c r="K3" i="20"/>
  <c r="X2" i="20"/>
  <c r="G3" i="20"/>
  <c r="J2" i="20"/>
  <c r="Q2" i="20"/>
  <c r="C2" i="20"/>
  <c r="F3" i="20"/>
  <c r="AA2" i="20"/>
  <c r="N2" i="20"/>
  <c r="E2" i="20"/>
  <c r="M3" i="20"/>
  <c r="K2" i="20"/>
  <c r="L2" i="20"/>
  <c r="W2" i="20"/>
  <c r="V2" i="20"/>
  <c r="P2" i="20"/>
  <c r="C3" i="20"/>
  <c r="F2" i="20"/>
  <c r="AC2" i="20"/>
  <c r="M2" i="20"/>
  <c r="Z2" i="20"/>
  <c r="D3" i="20"/>
  <c r="O2" i="20"/>
  <c r="I2" i="20"/>
  <c r="L3" i="20"/>
  <c r="O3" i="20"/>
  <c r="U2" i="20"/>
  <c r="S2" i="20"/>
  <c r="R2" i="20"/>
  <c r="P3" i="20"/>
  <c r="H3" i="20" l="1"/>
  <c r="Y2" i="20"/>
  <c r="B3" i="20"/>
  <c r="H2" i="20"/>
  <c r="T2" i="20"/>
  <c r="I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I8" authorId="0" shapeId="0" xr:uid="{78E9ECFF-D012-44CF-B33B-999489F2341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I9" authorId="0" shapeId="0" xr:uid="{B9C12495-BB8D-4B46-A891-E316B06EFC6E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A12" authorId="0" shapeId="0" xr:uid="{43A4759E-B853-4735-9E64-FC981E353BB3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Kan der stilles ? til opvarmning=? til mægler</t>
        </r>
      </text>
    </comment>
    <comment ref="A16" authorId="0" shapeId="0" xr:uid="{E9116ED8-7234-4DB7-B4E0-2CB7BD1EA6BE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Er ombygningsår ikke oplyst tast streg
Ved åbenlyst ombygning til ? til mægler</t>
        </r>
      </text>
    </comment>
    <comment ref="I17" authorId="0" shapeId="0" xr:uid="{AB3704EC-902D-477A-B096-6AA3C0B8D443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8" authorId="0" shapeId="0" xr:uid="{DFA5C6CA-644B-4052-9893-4799CEB2D1D2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9" authorId="0" shapeId="0" xr:uid="{5A7D7096-DD9B-4F10-BFB1-BF586D8EDC8D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E24" authorId="0" shapeId="0" xr:uid="{10088CB0-A197-40F2-89B2-03149F582071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  <comment ref="E25" authorId="0" shapeId="0" xr:uid="{847D49E9-44E9-47E0-8709-5C23D001B693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I8" authorId="0" shapeId="0" xr:uid="{A8B338EF-A0D6-4A8B-A5C2-E280CAF120F8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I9" authorId="0" shapeId="0" xr:uid="{81AC6602-9631-4DF9-92E6-6587D200DD8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A12" authorId="0" shapeId="0" xr:uid="{607ADE34-337D-4DBA-911A-FC84F214E12B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Kan der stilles ? til opvarmning=? til mægler</t>
        </r>
      </text>
    </comment>
    <comment ref="J15" authorId="0" shapeId="0" xr:uid="{600C475F-BF16-4A59-9DD8-C0C3B0ECAF2A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Iflg plandata er hus i landzone.
? Til mægler</t>
        </r>
      </text>
    </comment>
    <comment ref="A16" authorId="0" shapeId="0" xr:uid="{23D0E0A9-9331-4EA1-AA59-55FE255DAD47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Er ombygningsår ikke oplyst tast streg
Ved åbenlyst ombygning til ? til mægler</t>
        </r>
      </text>
    </comment>
    <comment ref="I17" authorId="0" shapeId="0" xr:uid="{2F5C0A62-49B7-41D3-B6E1-D3D25C7F894F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8" authorId="0" shapeId="0" xr:uid="{4830E041-ED99-42C2-8556-79F3A9B21B9C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9" authorId="0" shapeId="0" xr:uid="{D0A135AD-DBEE-4CAE-BC97-B02A89DBA532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E24" authorId="0" shapeId="0" xr:uid="{14B705E3-F0DC-49FB-B3BB-C3F7F8D085B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  <comment ref="E25" authorId="0" shapeId="0" xr:uid="{659997C8-6762-42B2-B109-712D0EFC3B4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Beach</author>
  </authors>
  <commentList>
    <comment ref="I8" authorId="0" shapeId="0" xr:uid="{11BCA0B9-0F64-4E40-B050-D7C78156B305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I9" authorId="0" shapeId="0" xr:uid="{61D10D8E-5739-4166-A687-0876B89FCE7F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Først aktuelt hvis fremvist hus er i ønske om køb</t>
        </r>
      </text>
    </comment>
    <comment ref="A12" authorId="0" shapeId="0" xr:uid="{AD8598ED-C5EF-4423-80D9-1A12E0F23380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Kan der stilles ? til opvarmning=? til mægler</t>
        </r>
      </text>
    </comment>
    <comment ref="A16" authorId="0" shapeId="0" xr:uid="{4E45DFDF-30E7-4DED-B9BE-A55ADE28CBD7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Er ombygningsår ikke oplyst tast streg
Ved åbenlyst ombygning til ? til mægler</t>
        </r>
      </text>
    </comment>
    <comment ref="I17" authorId="0" shapeId="0" xr:uid="{67D23F2C-853C-40B1-ADC1-A23F6B867EB6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8" authorId="0" shapeId="0" xr:uid="{F08C4AFF-E871-4F08-9BBD-A32A8D660CE7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0-10
0=Dårligt/ubrugeligt
10=Super godt
Ejendom solgt=0</t>
        </r>
      </text>
    </comment>
    <comment ref="I19" authorId="0" shapeId="0" xr:uid="{E92B595B-6F12-4150-AF70-46E5AF4DD425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Raiting 1-10
1=Dårligt
10=Godt</t>
        </r>
      </text>
    </comment>
    <comment ref="E24" authorId="0" shapeId="0" xr:uid="{1607958D-5CB7-4628-812A-3D9966BCC0FA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  <comment ref="E25" authorId="0" shapeId="0" xr:uid="{F97BA8DC-7EA3-4BB8-B14A-E5791128CCEF}">
      <text>
        <r>
          <rPr>
            <b/>
            <sz val="9"/>
            <color indexed="81"/>
            <rFont val="Tahoma"/>
            <family val="2"/>
          </rPr>
          <t>Beach:</t>
        </r>
        <r>
          <rPr>
            <sz val="9"/>
            <color indexed="81"/>
            <rFont val="Tahoma"/>
            <family val="2"/>
          </rPr>
          <t xml:space="preserve">
Ekskl ejerudgifter</t>
        </r>
      </text>
    </comment>
  </commentList>
</comments>
</file>

<file path=xl/sharedStrings.xml><?xml version="1.0" encoding="utf-8"?>
<sst xmlns="http://schemas.openxmlformats.org/spreadsheetml/2006/main" count="558" uniqueCount="156">
  <si>
    <t>Adresse</t>
  </si>
  <si>
    <t>Postnummer</t>
  </si>
  <si>
    <t>By</t>
  </si>
  <si>
    <t>Opført</t>
  </si>
  <si>
    <t>Energi klasse</t>
  </si>
  <si>
    <t>Ejerudgift</t>
  </si>
  <si>
    <t>m² pris hus</t>
  </si>
  <si>
    <t>Off. vurdering</t>
  </si>
  <si>
    <t>m² pris hus grund</t>
  </si>
  <si>
    <t>Google Maps</t>
  </si>
  <si>
    <t>Salgsopstilling</t>
  </si>
  <si>
    <t>Tilstandsrapport</t>
  </si>
  <si>
    <t>Energimærke</t>
  </si>
  <si>
    <t>Visuel rapport</t>
  </si>
  <si>
    <t>BBR</t>
  </si>
  <si>
    <t>EDC</t>
  </si>
  <si>
    <t>Grund m²</t>
  </si>
  <si>
    <t>Hus m²</t>
  </si>
  <si>
    <t>Vægtet m²</t>
  </si>
  <si>
    <t>Værelser</t>
  </si>
  <si>
    <t>Plan</t>
  </si>
  <si>
    <t>WC</t>
  </si>
  <si>
    <t>Ombygningsår</t>
  </si>
  <si>
    <t>Udbudspris</t>
  </si>
  <si>
    <t>Udbetaling</t>
  </si>
  <si>
    <t>Kort beskrivelse</t>
  </si>
  <si>
    <t>Krak matrikkel</t>
  </si>
  <si>
    <t>Boligpræsentation</t>
  </si>
  <si>
    <t>EL-installationsrapport</t>
  </si>
  <si>
    <t>Husforsikring</t>
  </si>
  <si>
    <t>Ejerskifteforsikring</t>
  </si>
  <si>
    <t>Plantegning</t>
  </si>
  <si>
    <t>Varmekilde andet</t>
  </si>
  <si>
    <t>Bem til trans</t>
  </si>
  <si>
    <t>Primær varme</t>
  </si>
  <si>
    <t>Sekundær varme</t>
  </si>
  <si>
    <t>-</t>
  </si>
  <si>
    <t>Best fremvisning</t>
  </si>
  <si>
    <t>Set den</t>
  </si>
  <si>
    <t>Stadig til salg</t>
  </si>
  <si>
    <t>Ja</t>
  </si>
  <si>
    <t>Raiting snit</t>
  </si>
  <si>
    <t>G</t>
  </si>
  <si>
    <t>Link</t>
  </si>
  <si>
    <t>INDEX</t>
  </si>
  <si>
    <t>El</t>
  </si>
  <si>
    <t>Danbolig</t>
  </si>
  <si>
    <t>?</t>
  </si>
  <si>
    <t>Stubbekøbing</t>
  </si>
  <si>
    <t>Brændeovn</t>
  </si>
  <si>
    <t>Pillefyr</t>
  </si>
  <si>
    <t>Kristine</t>
  </si>
  <si>
    <t>Wilcken Rosenfeld</t>
  </si>
  <si>
    <t>D</t>
  </si>
  <si>
    <t>Orevej 74 Ore</t>
  </si>
  <si>
    <t>2,5km</t>
  </si>
  <si>
    <t>Tårsvej 17</t>
  </si>
  <si>
    <t>Sakskøbing</t>
  </si>
  <si>
    <t>Chris</t>
  </si>
  <si>
    <t>Schneekloth</t>
  </si>
  <si>
    <t>Stor tør garage på 121 M2</t>
  </si>
  <si>
    <t>&lt;--Ja/Nej</t>
  </si>
  <si>
    <t>Raiting Grund 0-10</t>
  </si>
  <si>
    <t>Raiting Hus 0-10</t>
  </si>
  <si>
    <t>Kort</t>
  </si>
  <si>
    <t>Kort med kilometer</t>
  </si>
  <si>
    <t>Korteste rute Google</t>
  </si>
  <si>
    <t>Dage i salg</t>
  </si>
  <si>
    <t>Dags dato</t>
  </si>
  <si>
    <t>Startdato for salg</t>
  </si>
  <si>
    <t>&lt;--Tast fra boligsiden</t>
  </si>
  <si>
    <t>&lt;-- Tast dagens dato</t>
  </si>
  <si>
    <t>km til indkøb</t>
  </si>
  <si>
    <t>km til børnehave</t>
  </si>
  <si>
    <t>km til skole</t>
  </si>
  <si>
    <t>400V i vejen?</t>
  </si>
  <si>
    <t>400V i hovedhus?</t>
  </si>
  <si>
    <t>Boligsiden</t>
  </si>
  <si>
    <t>Fokus</t>
  </si>
  <si>
    <t>Fokus/Disket/Nye</t>
  </si>
  <si>
    <t>Ejendomsmægler</t>
  </si>
  <si>
    <t>Navn+efternavn+mail</t>
  </si>
  <si>
    <t>Estimat BRUTTO</t>
  </si>
  <si>
    <t>Estimat NETTO</t>
  </si>
  <si>
    <t>Byzone/Landzone</t>
  </si>
  <si>
    <t>&lt;---Tast adresse</t>
  </si>
  <si>
    <t>&lt;---Tast postnummer</t>
  </si>
  <si>
    <t>&lt;---Tast by</t>
  </si>
  <si>
    <t>&lt;---Tast hus m²</t>
  </si>
  <si>
    <t>&lt;---Tast vægtet m²</t>
  </si>
  <si>
    <t>&lt;---Tast ombygningsår</t>
  </si>
  <si>
    <t>&lt;---Tast antal værelser</t>
  </si>
  <si>
    <t>&lt;---Tast antal etager</t>
  </si>
  <si>
    <t>&lt;---Tast antal WC</t>
  </si>
  <si>
    <t>&lt;---Tast m² på grund</t>
  </si>
  <si>
    <t>&lt;---Tast energiklasse</t>
  </si>
  <si>
    <t>&lt;---Tast sekundær</t>
  </si>
  <si>
    <t>&lt;---Tast anden varme</t>
  </si>
  <si>
    <t>&lt;---Tast år for opført</t>
  </si>
  <si>
    <t>&lt;---Firma+annonce</t>
  </si>
  <si>
    <t>&lt;---Tast dato for kontakt</t>
  </si>
  <si>
    <t>&lt;---Tast dato for set</t>
  </si>
  <si>
    <t>&lt;---Internt link til DOK</t>
  </si>
  <si>
    <t>&lt;---Tast udbudspris</t>
  </si>
  <si>
    <t>&lt;---Tast udbetalin</t>
  </si>
  <si>
    <t>&lt;---Tast ejerudgifter</t>
  </si>
  <si>
    <t>&lt;---Tast Off. vurdering</t>
  </si>
  <si>
    <t>&lt;---Tast Brutto betaling</t>
  </si>
  <si>
    <t>&lt;---Tast Netto betaling</t>
  </si>
  <si>
    <t>Afstand + rute til…</t>
  </si>
  <si>
    <t>På vent</t>
  </si>
  <si>
    <t>&lt;--- 0 til 10, 0=ubrugligt</t>
  </si>
  <si>
    <t>&lt;---By/Land</t>
  </si>
  <si>
    <t>&lt;---Tast primær varme</t>
  </si>
  <si>
    <t>Ca. udgift pr måned</t>
  </si>
  <si>
    <t>Antal dage til salg</t>
  </si>
  <si>
    <t>km til job K</t>
  </si>
  <si>
    <t>km til job A</t>
  </si>
  <si>
    <t>Køretid job A</t>
  </si>
  <si>
    <t>Køretid job K</t>
  </si>
  <si>
    <t>Off-trans K</t>
  </si>
  <si>
    <t>&lt;---Navn+mail</t>
  </si>
  <si>
    <t>&lt;--Auto beregning</t>
  </si>
  <si>
    <t>&lt;--Auto bergning</t>
  </si>
  <si>
    <t>? Til mægler (ja/nej)</t>
  </si>
  <si>
    <t>TOM DATA1</t>
  </si>
  <si>
    <t>TOM DATA2</t>
  </si>
  <si>
    <t>TOM DATA3</t>
  </si>
  <si>
    <t>TOM DATA4</t>
  </si>
  <si>
    <t>TOM DATA5</t>
  </si>
  <si>
    <t>TOM DATA6</t>
  </si>
  <si>
    <t>TOM DATA7</t>
  </si>
  <si>
    <t>TOM DATA8</t>
  </si>
  <si>
    <t>TOM DATA9</t>
  </si>
  <si>
    <t>78km</t>
  </si>
  <si>
    <t>58 min</t>
  </si>
  <si>
    <t>31km</t>
  </si>
  <si>
    <t>26 min</t>
  </si>
  <si>
    <t>Dårlig indretning i huset, der skal bygges ud</t>
  </si>
  <si>
    <t>92km</t>
  </si>
  <si>
    <t>32km</t>
  </si>
  <si>
    <t>66 min</t>
  </si>
  <si>
    <t>32 min</t>
  </si>
  <si>
    <t>Land</t>
  </si>
  <si>
    <t>By/Land - Søg Adr på kortet</t>
  </si>
  <si>
    <t>BBR oplysninger - Søg på Adr</t>
  </si>
  <si>
    <t>Mangler</t>
  </si>
  <si>
    <t>Grøn data - Udfyldes for overblik I INDEX - Alle grøn data vises I INDEX</t>
  </si>
  <si>
    <t>Rød data - Udfyldes hvis huset har stor interesse / høj rating - Vises ikke I INDEX ud over snit af "raiting"</t>
  </si>
  <si>
    <t>Test</t>
  </si>
  <si>
    <t>INDIREKTE("'"&amp;$A2&amp;"'!B"&amp;SAMMENLIGN(B$1;INDIREKTE("'"&amp;$A2&amp;"'!A:A");0))</t>
  </si>
  <si>
    <t>Du har brugt tre forskellige kolonner, derfor skal pointeren også rettes.</t>
  </si>
  <si>
    <r>
      <t>INDIREKTE("'"&amp;$A2&amp;"'!</t>
    </r>
    <r>
      <rPr>
        <b/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"&amp;SAMMENLIGN(AD$1;INDIREKTE("'"&amp;$A2&amp;"'!</t>
    </r>
    <r>
      <rPr>
        <b/>
        <sz val="11"/>
        <color rgb="FFFF0000"/>
        <rFont val="Calibri"/>
        <family val="2"/>
        <scheme val="minor"/>
      </rPr>
      <t>E:E</t>
    </r>
    <r>
      <rPr>
        <sz val="11"/>
        <color theme="1"/>
        <rFont val="Calibri"/>
        <family val="2"/>
        <scheme val="minor"/>
      </rPr>
      <t>");0))</t>
    </r>
  </si>
  <si>
    <r>
      <t>INDIREKTE("'"&amp;$A2&amp;"'!</t>
    </r>
    <r>
      <rPr>
        <b/>
        <sz val="11"/>
        <color rgb="FFFF0000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"&amp;SAMMENLIGN(AQ$1;INDIREKTE("'"&amp;$A2&amp;"'!</t>
    </r>
    <r>
      <rPr>
        <sz val="11"/>
        <color rgb="FFFF0000"/>
        <rFont val="Calibri"/>
        <family val="2"/>
        <scheme val="minor"/>
      </rPr>
      <t>I:I</t>
    </r>
    <r>
      <rPr>
        <sz val="11"/>
        <color theme="1"/>
        <rFont val="Calibri"/>
        <family val="2"/>
        <scheme val="minor"/>
      </rPr>
      <t>");0))</t>
    </r>
  </si>
  <si>
    <r>
      <t>Jeg har skrevet med</t>
    </r>
    <r>
      <rPr>
        <sz val="11"/>
        <color rgb="FFFF0000"/>
        <rFont val="Calibri"/>
        <family val="2"/>
        <scheme val="minor"/>
      </rPr>
      <t xml:space="preserve"> Rød</t>
    </r>
    <r>
      <rPr>
        <sz val="11"/>
        <color theme="1"/>
        <rFont val="Calibri"/>
        <family val="2"/>
        <scheme val="minor"/>
      </rPr>
      <t xml:space="preserve"> hvor pointer er rettet</t>
    </r>
  </si>
  <si>
    <t>Når der kommer en ny linje skal du bare indramme hele linjen og træk den nedad.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</si>
</sst>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1"/>
    <xf numFmtId="14" fontId="0" fillId="0" borderId="0" xfId="0" applyNumberFormat="1"/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0" fillId="0" borderId="4" xfId="0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3" fontId="7" fillId="0" borderId="8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3" fontId="0" fillId="0" borderId="4" xfId="0" applyNumberFormat="1" applyBorder="1" applyAlignment="1">
      <alignment horizontal="left"/>
    </xf>
    <xf numFmtId="0" fontId="1" fillId="0" borderId="0" xfId="0" applyFont="1" applyAlignment="1">
      <alignment horizontal="left" textRotation="90"/>
    </xf>
    <xf numFmtId="0" fontId="0" fillId="0" borderId="9" xfId="0" applyBorder="1"/>
    <xf numFmtId="0" fontId="2" fillId="0" borderId="10" xfId="1" applyBorder="1"/>
    <xf numFmtId="0" fontId="0" fillId="0" borderId="11" xfId="0" applyBorder="1"/>
    <xf numFmtId="14" fontId="0" fillId="0" borderId="11" xfId="0" applyNumberFormat="1" applyBorder="1"/>
    <xf numFmtId="14" fontId="0" fillId="0" borderId="12" xfId="0" applyNumberFormat="1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2" fillId="0" borderId="3" xfId="1" applyBorder="1"/>
    <xf numFmtId="14" fontId="5" fillId="0" borderId="0" xfId="0" applyNumberFormat="1" applyFont="1"/>
    <xf numFmtId="0" fontId="8" fillId="0" borderId="0" xfId="0" applyFont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/>
    <xf numFmtId="1" fontId="5" fillId="0" borderId="4" xfId="0" applyNumberFormat="1" applyFont="1" applyBorder="1"/>
    <xf numFmtId="0" fontId="0" fillId="0" borderId="10" xfId="0" applyBorder="1" applyAlignment="1">
      <alignment horizontal="left"/>
    </xf>
    <xf numFmtId="3" fontId="0" fillId="0" borderId="12" xfId="0" applyNumberFormat="1" applyBorder="1" applyAlignment="1">
      <alignment horizontal="left"/>
    </xf>
    <xf numFmtId="3" fontId="0" fillId="0" borderId="10" xfId="0" applyNumberFormat="1" applyBorder="1" applyAlignment="1">
      <alignment horizontal="left"/>
    </xf>
    <xf numFmtId="3" fontId="0" fillId="0" borderId="11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3" fontId="5" fillId="0" borderId="11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left"/>
    </xf>
    <xf numFmtId="3" fontId="7" fillId="0" borderId="10" xfId="0" applyNumberFormat="1" applyFont="1" applyBorder="1"/>
    <xf numFmtId="3" fontId="7" fillId="0" borderId="11" xfId="0" applyNumberFormat="1" applyFont="1" applyBorder="1"/>
    <xf numFmtId="0" fontId="7" fillId="0" borderId="11" xfId="0" applyFont="1" applyBorder="1"/>
    <xf numFmtId="0" fontId="6" fillId="0" borderId="11" xfId="0" applyFont="1" applyBorder="1"/>
    <xf numFmtId="3" fontId="7" fillId="0" borderId="12" xfId="0" applyNumberFormat="1" applyFont="1" applyBorder="1"/>
    <xf numFmtId="0" fontId="9" fillId="0" borderId="3" xfId="0" applyFont="1" applyBorder="1"/>
    <xf numFmtId="0" fontId="9" fillId="0" borderId="5" xfId="0" applyFont="1" applyBorder="1"/>
    <xf numFmtId="164" fontId="5" fillId="0" borderId="10" xfId="0" applyNumberFormat="1" applyFont="1" applyBorder="1"/>
    <xf numFmtId="0" fontId="6" fillId="0" borderId="10" xfId="0" applyFont="1" applyBorder="1"/>
    <xf numFmtId="0" fontId="0" fillId="0" borderId="13" xfId="0" applyBorder="1"/>
    <xf numFmtId="0" fontId="6" fillId="0" borderId="12" xfId="0" applyFont="1" applyBorder="1"/>
    <xf numFmtId="0" fontId="10" fillId="0" borderId="0" xfId="0" applyFont="1"/>
    <xf numFmtId="0" fontId="7" fillId="0" borderId="10" xfId="0" applyFont="1" applyBorder="1"/>
    <xf numFmtId="0" fontId="5" fillId="0" borderId="11" xfId="0" applyFont="1" applyBorder="1" applyAlignment="1">
      <alignment horizontal="left"/>
    </xf>
    <xf numFmtId="3" fontId="6" fillId="0" borderId="11" xfId="0" applyNumberFormat="1" applyFont="1" applyBorder="1"/>
    <xf numFmtId="0" fontId="7" fillId="0" borderId="12" xfId="0" applyFont="1" applyBorder="1"/>
    <xf numFmtId="0" fontId="6" fillId="0" borderId="0" xfId="0" applyFont="1" applyAlignment="1">
      <alignment horizontal="left" textRotation="90"/>
    </xf>
    <xf numFmtId="3" fontId="6" fillId="0" borderId="0" xfId="0" applyNumberFormat="1" applyFont="1" applyAlignment="1">
      <alignment horizontal="left" textRotation="90"/>
    </xf>
    <xf numFmtId="0" fontId="7" fillId="0" borderId="12" xfId="0" applyFont="1" applyBorder="1" applyAlignment="1">
      <alignment horizontal="center"/>
    </xf>
    <xf numFmtId="0" fontId="2" fillId="0" borderId="10" xfId="1" applyFill="1" applyBorder="1"/>
    <xf numFmtId="0" fontId="7" fillId="0" borderId="1" xfId="0" applyFont="1" applyBorder="1"/>
    <xf numFmtId="0" fontId="0" fillId="0" borderId="2" xfId="0" applyBorder="1"/>
    <xf numFmtId="0" fontId="2" fillId="0" borderId="12" xfId="1" applyBorder="1"/>
    <xf numFmtId="0" fontId="6" fillId="0" borderId="4" xfId="0" applyFont="1" applyBorder="1"/>
    <xf numFmtId="0" fontId="0" fillId="0" borderId="5" xfId="0" applyBorder="1"/>
    <xf numFmtId="0" fontId="7" fillId="0" borderId="0" xfId="0" applyFont="1" applyAlignment="1">
      <alignment horizontal="left" textRotation="90"/>
    </xf>
    <xf numFmtId="3" fontId="7" fillId="0" borderId="0" xfId="0" applyNumberFormat="1" applyFont="1" applyAlignment="1">
      <alignment horizontal="left" textRotation="90"/>
    </xf>
    <xf numFmtId="14" fontId="7" fillId="0" borderId="0" xfId="0" applyNumberFormat="1" applyFont="1" applyAlignment="1">
      <alignment horizontal="left" textRotation="90"/>
    </xf>
    <xf numFmtId="0" fontId="12" fillId="0" borderId="0" xfId="0" applyFont="1"/>
    <xf numFmtId="0" fontId="0" fillId="2" borderId="0" xfId="0" applyFill="1"/>
    <xf numFmtId="14" fontId="0" fillId="2" borderId="0" xfId="0" applyNumberFormat="1" applyFill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T&#229;rsvej%2017/Billed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0</xdr:row>
      <xdr:rowOff>190500</xdr:rowOff>
    </xdr:from>
    <xdr:to>
      <xdr:col>6</xdr:col>
      <xdr:colOff>1438274</xdr:colOff>
      <xdr:row>15</xdr:row>
      <xdr:rowOff>171450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F5680B9-E5B2-4499-8AE3-BA2015690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74" y="190500"/>
          <a:ext cx="4343400" cy="2895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2</xdr:row>
      <xdr:rowOff>166449</xdr:rowOff>
    </xdr:from>
    <xdr:to>
      <xdr:col>6</xdr:col>
      <xdr:colOff>1438274</xdr:colOff>
      <xdr:row>14</xdr:row>
      <xdr:rowOff>5000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E97084F-AAEB-4A38-974A-8928F3D1F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74" y="556974"/>
          <a:ext cx="4343400" cy="21626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0</xdr:row>
      <xdr:rowOff>190500</xdr:rowOff>
    </xdr:from>
    <xdr:to>
      <xdr:col>6</xdr:col>
      <xdr:colOff>1438274</xdr:colOff>
      <xdr:row>15</xdr:row>
      <xdr:rowOff>171450</xdr:rowOff>
    </xdr:to>
    <xdr:pic>
      <xdr:nvPicPr>
        <xdr:cNvPr id="2" name="Billed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478F2-BDDB-4F89-A0C6-CD6E4037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4374" y="190500"/>
          <a:ext cx="4343400" cy="289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br.dk/se-bbr-oplysninger" TargetMode="External"/><Relationship Id="rId1" Type="http://schemas.openxmlformats.org/officeDocument/2006/relationships/hyperlink" Target="https://kort.plandata.dk/spatialmap?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kort.plandata.dk/spatialmap?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ailto:kristine.wilcken@danbolig.dk" TargetMode="External"/><Relationship Id="rId1" Type="http://schemas.openxmlformats.org/officeDocument/2006/relationships/hyperlink" Target="https://danbolig.dk/bolig/guldborgsund/4850/villa/2960000564-296/?utm_campaign=boligsiden&amp;utm_source=boligsiden.dk&amp;utm_medium=referra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bbr.dk/se-bbr-oplysninge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https://kort.plandata.dk/spatialmap?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mailto:chriss@edc.dk" TargetMode="External"/><Relationship Id="rId1" Type="http://schemas.openxmlformats.org/officeDocument/2006/relationships/hyperlink" Target="https://www.edc.dk/alle-boliger/villa/4990-sakskoebing/taarsvej-17/49306019/?utm_campaign=boligsiden&amp;utm_source=boligsiden.dk&amp;utm_medium=referra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bbr.dk/se-bbr-oplysning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EC91-49C6-45FF-A0B7-23234BE45F09}">
  <sheetPr codeName="Ark1"/>
  <dimension ref="A1:K90"/>
  <sheetViews>
    <sheetView showGridLines="0" workbookViewId="0">
      <selection activeCell="C2" sqref="C2"/>
    </sheetView>
  </sheetViews>
  <sheetFormatPr defaultRowHeight="15" x14ac:dyDescent="0.25"/>
  <cols>
    <col min="1" max="3" width="21.7109375" customWidth="1"/>
    <col min="4" max="4" width="2.85546875" customWidth="1"/>
    <col min="5" max="7" width="21.7109375" customWidth="1"/>
    <col min="8" max="8" width="2.85546875" customWidth="1"/>
    <col min="9" max="11" width="21.7109375" customWidth="1"/>
  </cols>
  <sheetData>
    <row r="1" spans="1:11" ht="15.75" thickBot="1" x14ac:dyDescent="0.3">
      <c r="A1" s="1" t="s">
        <v>44</v>
      </c>
      <c r="B1" s="1"/>
    </row>
    <row r="2" spans="1:11" x14ac:dyDescent="0.25">
      <c r="A2" s="7" t="s">
        <v>0</v>
      </c>
      <c r="B2" s="5" t="s">
        <v>47</v>
      </c>
      <c r="C2" s="29" t="s">
        <v>85</v>
      </c>
      <c r="I2" s="13" t="s">
        <v>9</v>
      </c>
      <c r="J2" s="5" t="s">
        <v>43</v>
      </c>
      <c r="K2" s="29" t="s">
        <v>64</v>
      </c>
    </row>
    <row r="3" spans="1:11" ht="15.75" thickBot="1" x14ac:dyDescent="0.3">
      <c r="A3" s="8" t="s">
        <v>1</v>
      </c>
      <c r="B3" s="14" t="s">
        <v>47</v>
      </c>
      <c r="C3" s="31" t="s">
        <v>86</v>
      </c>
      <c r="I3" s="11" t="s">
        <v>26</v>
      </c>
      <c r="J3" t="s">
        <v>43</v>
      </c>
      <c r="K3" s="31" t="s">
        <v>64</v>
      </c>
    </row>
    <row r="4" spans="1:11" ht="15.75" thickBot="1" x14ac:dyDescent="0.3">
      <c r="A4" s="12" t="s">
        <v>2</v>
      </c>
      <c r="B4" s="6" t="s">
        <v>47</v>
      </c>
      <c r="C4" s="30" t="s">
        <v>87</v>
      </c>
      <c r="I4" s="52" t="s">
        <v>117</v>
      </c>
      <c r="J4" s="23" t="s">
        <v>43</v>
      </c>
      <c r="K4" s="29" t="s">
        <v>65</v>
      </c>
    </row>
    <row r="5" spans="1:11" x14ac:dyDescent="0.25">
      <c r="A5" s="7" t="s">
        <v>17</v>
      </c>
      <c r="B5" s="33" t="s">
        <v>47</v>
      </c>
      <c r="C5" s="29" t="s">
        <v>88</v>
      </c>
      <c r="I5" s="43" t="s">
        <v>118</v>
      </c>
      <c r="J5" s="20" t="s">
        <v>43</v>
      </c>
      <c r="K5" s="31" t="s">
        <v>65</v>
      </c>
    </row>
    <row r="6" spans="1:11" x14ac:dyDescent="0.25">
      <c r="A6" s="8" t="s">
        <v>18</v>
      </c>
      <c r="B6" s="24" t="s">
        <v>47</v>
      </c>
      <c r="C6" s="31" t="s">
        <v>89</v>
      </c>
      <c r="I6" s="42" t="s">
        <v>116</v>
      </c>
      <c r="J6" s="24" t="s">
        <v>43</v>
      </c>
      <c r="K6" s="31" t="s">
        <v>66</v>
      </c>
    </row>
    <row r="7" spans="1:11" x14ac:dyDescent="0.25">
      <c r="A7" s="8" t="s">
        <v>19</v>
      </c>
      <c r="B7" s="24" t="s">
        <v>47</v>
      </c>
      <c r="C7" s="31" t="s">
        <v>91</v>
      </c>
      <c r="I7" s="43" t="s">
        <v>119</v>
      </c>
      <c r="J7" s="24" t="s">
        <v>43</v>
      </c>
      <c r="K7" s="31" t="s">
        <v>66</v>
      </c>
    </row>
    <row r="8" spans="1:11" x14ac:dyDescent="0.25">
      <c r="A8" s="8" t="s">
        <v>20</v>
      </c>
      <c r="B8" s="24" t="s">
        <v>47</v>
      </c>
      <c r="C8" s="31" t="s">
        <v>92</v>
      </c>
      <c r="I8" s="43" t="s">
        <v>120</v>
      </c>
      <c r="J8" s="20" t="s">
        <v>43</v>
      </c>
      <c r="K8" s="31" t="s">
        <v>110</v>
      </c>
    </row>
    <row r="9" spans="1:11" x14ac:dyDescent="0.25">
      <c r="A9" s="8" t="s">
        <v>21</v>
      </c>
      <c r="B9" s="24" t="s">
        <v>47</v>
      </c>
      <c r="C9" s="31" t="s">
        <v>93</v>
      </c>
      <c r="I9" s="43" t="s">
        <v>33</v>
      </c>
      <c r="J9" s="20" t="s">
        <v>43</v>
      </c>
      <c r="K9" s="31" t="s">
        <v>110</v>
      </c>
    </row>
    <row r="10" spans="1:11" ht="15.75" thickBot="1" x14ac:dyDescent="0.3">
      <c r="A10" s="10" t="s">
        <v>16</v>
      </c>
      <c r="B10" s="34" t="s">
        <v>47</v>
      </c>
      <c r="C10" s="30" t="s">
        <v>94</v>
      </c>
      <c r="I10" s="43" t="s">
        <v>72</v>
      </c>
      <c r="J10" s="20" t="s">
        <v>43</v>
      </c>
      <c r="K10" s="31" t="s">
        <v>109</v>
      </c>
    </row>
    <row r="11" spans="1:11" x14ac:dyDescent="0.25">
      <c r="A11" s="7" t="s">
        <v>4</v>
      </c>
      <c r="B11" s="24" t="s">
        <v>47</v>
      </c>
      <c r="C11" s="31" t="s">
        <v>95</v>
      </c>
      <c r="I11" s="43" t="s">
        <v>73</v>
      </c>
      <c r="J11" s="20" t="s">
        <v>43</v>
      </c>
      <c r="K11" s="31" t="s">
        <v>109</v>
      </c>
    </row>
    <row r="12" spans="1:11" x14ac:dyDescent="0.25">
      <c r="A12" s="8" t="s">
        <v>34</v>
      </c>
      <c r="B12" s="24" t="s">
        <v>47</v>
      </c>
      <c r="C12" s="31" t="s">
        <v>113</v>
      </c>
      <c r="I12" s="43" t="s">
        <v>74</v>
      </c>
      <c r="J12" s="20" t="s">
        <v>43</v>
      </c>
      <c r="K12" s="31" t="s">
        <v>109</v>
      </c>
    </row>
    <row r="13" spans="1:11" x14ac:dyDescent="0.25">
      <c r="A13" s="11" t="s">
        <v>35</v>
      </c>
      <c r="B13" s="24" t="s">
        <v>47</v>
      </c>
      <c r="C13" s="31" t="s">
        <v>96</v>
      </c>
      <c r="I13" s="43" t="s">
        <v>76</v>
      </c>
      <c r="J13" s="20"/>
      <c r="K13" s="31" t="s">
        <v>124</v>
      </c>
    </row>
    <row r="14" spans="1:11" ht="15.75" thickBot="1" x14ac:dyDescent="0.3">
      <c r="A14" s="12" t="s">
        <v>32</v>
      </c>
      <c r="B14" s="24" t="s">
        <v>47</v>
      </c>
      <c r="C14" s="31" t="s">
        <v>97</v>
      </c>
      <c r="I14" s="43" t="s">
        <v>75</v>
      </c>
      <c r="J14" s="20"/>
      <c r="K14" s="31" t="s">
        <v>124</v>
      </c>
    </row>
    <row r="15" spans="1:11" ht="15.75" thickBot="1" x14ac:dyDescent="0.3">
      <c r="A15" s="7" t="s">
        <v>3</v>
      </c>
      <c r="B15" s="33" t="s">
        <v>47</v>
      </c>
      <c r="C15" s="29" t="s">
        <v>98</v>
      </c>
      <c r="I15" s="55" t="s">
        <v>84</v>
      </c>
      <c r="J15" s="25"/>
      <c r="K15" s="30" t="s">
        <v>112</v>
      </c>
    </row>
    <row r="16" spans="1:11" ht="15.75" thickBot="1" x14ac:dyDescent="0.3">
      <c r="A16" s="8" t="s">
        <v>22</v>
      </c>
      <c r="B16" s="24" t="s">
        <v>47</v>
      </c>
      <c r="C16" s="31" t="s">
        <v>90</v>
      </c>
      <c r="I16" s="52" t="s">
        <v>39</v>
      </c>
      <c r="J16" s="23"/>
      <c r="K16" s="29" t="s">
        <v>61</v>
      </c>
    </row>
    <row r="17" spans="1:11" ht="15.75" thickBot="1" x14ac:dyDescent="0.3">
      <c r="A17" s="52" t="s">
        <v>80</v>
      </c>
      <c r="B17" s="23" t="s">
        <v>47</v>
      </c>
      <c r="C17" s="29" t="s">
        <v>99</v>
      </c>
      <c r="I17" s="43" t="s">
        <v>63</v>
      </c>
      <c r="J17" s="24"/>
      <c r="K17" s="31" t="s">
        <v>111</v>
      </c>
    </row>
    <row r="18" spans="1:11" x14ac:dyDescent="0.25">
      <c r="A18" s="42" t="s">
        <v>81</v>
      </c>
      <c r="B18" s="20" t="s">
        <v>47</v>
      </c>
      <c r="C18" s="31" t="s">
        <v>121</v>
      </c>
      <c r="E18" s="40" t="s">
        <v>23</v>
      </c>
      <c r="F18" s="35"/>
      <c r="G18" s="29" t="s">
        <v>103</v>
      </c>
      <c r="I18" s="43" t="s">
        <v>62</v>
      </c>
      <c r="J18" s="24"/>
      <c r="K18" s="31" t="s">
        <v>111</v>
      </c>
    </row>
    <row r="19" spans="1:11" x14ac:dyDescent="0.25">
      <c r="A19" s="42" t="s">
        <v>37</v>
      </c>
      <c r="B19" s="21" t="s">
        <v>47</v>
      </c>
      <c r="C19" s="31" t="s">
        <v>100</v>
      </c>
      <c r="E19" s="41" t="s">
        <v>24</v>
      </c>
      <c r="F19" s="36"/>
      <c r="G19" s="31" t="s">
        <v>104</v>
      </c>
      <c r="I19" s="42" t="s">
        <v>41</v>
      </c>
      <c r="J19" s="53">
        <f>(J17+J18)/2</f>
        <v>0</v>
      </c>
      <c r="K19" s="45" t="s">
        <v>122</v>
      </c>
    </row>
    <row r="20" spans="1:11" ht="15.75" thickBot="1" x14ac:dyDescent="0.3">
      <c r="A20" s="55" t="s">
        <v>38</v>
      </c>
      <c r="B20" s="22" t="s">
        <v>47</v>
      </c>
      <c r="C20" s="30" t="s">
        <v>101</v>
      </c>
      <c r="E20" s="42" t="s">
        <v>5</v>
      </c>
      <c r="F20" s="37"/>
      <c r="G20" s="31" t="s">
        <v>105</v>
      </c>
      <c r="I20" s="50" t="s">
        <v>77</v>
      </c>
      <c r="J20" s="58" t="s">
        <v>78</v>
      </c>
      <c r="K20" s="30" t="s">
        <v>79</v>
      </c>
    </row>
    <row r="21" spans="1:11" ht="15.75" thickBot="1" x14ac:dyDescent="0.3">
      <c r="A21" s="11" t="s">
        <v>10</v>
      </c>
      <c r="B21" s="20" t="s">
        <v>43</v>
      </c>
      <c r="C21" s="31" t="s">
        <v>102</v>
      </c>
      <c r="E21" s="42" t="s">
        <v>7</v>
      </c>
      <c r="F21" s="37"/>
      <c r="G21" s="31" t="s">
        <v>106</v>
      </c>
      <c r="I21" s="13" t="s">
        <v>25</v>
      </c>
      <c r="J21" s="49"/>
      <c r="K21" s="18"/>
    </row>
    <row r="22" spans="1:11" x14ac:dyDescent="0.25">
      <c r="A22" s="11" t="s">
        <v>27</v>
      </c>
      <c r="B22" s="20" t="s">
        <v>43</v>
      </c>
      <c r="C22" s="31" t="s">
        <v>102</v>
      </c>
      <c r="E22" s="41" t="s">
        <v>6</v>
      </c>
      <c r="F22" s="38" t="e">
        <f>(F18/B6)</f>
        <v>#VALUE!</v>
      </c>
      <c r="G22" s="45" t="s">
        <v>122</v>
      </c>
      <c r="I22" s="48" t="s">
        <v>125</v>
      </c>
      <c r="J22" s="23"/>
      <c r="K22" s="29" t="s">
        <v>110</v>
      </c>
    </row>
    <row r="23" spans="1:11" x14ac:dyDescent="0.25">
      <c r="A23" s="11" t="s">
        <v>13</v>
      </c>
      <c r="B23" s="20" t="s">
        <v>43</v>
      </c>
      <c r="C23" s="31" t="s">
        <v>102</v>
      </c>
      <c r="E23" s="41" t="s">
        <v>8</v>
      </c>
      <c r="F23" s="38" t="e">
        <f>(F18/B10)</f>
        <v>#VALUE!</v>
      </c>
      <c r="G23" s="45" t="s">
        <v>122</v>
      </c>
      <c r="I23" s="43" t="s">
        <v>126</v>
      </c>
      <c r="J23" s="20"/>
      <c r="K23" s="31" t="s">
        <v>110</v>
      </c>
    </row>
    <row r="24" spans="1:11" ht="15.75" thickBot="1" x14ac:dyDescent="0.3">
      <c r="A24" s="12" t="s">
        <v>31</v>
      </c>
      <c r="B24" s="25" t="s">
        <v>43</v>
      </c>
      <c r="C24" s="30" t="s">
        <v>102</v>
      </c>
      <c r="E24" s="41" t="s">
        <v>82</v>
      </c>
      <c r="F24" s="37"/>
      <c r="G24" s="31" t="s">
        <v>107</v>
      </c>
      <c r="I24" s="43" t="s">
        <v>127</v>
      </c>
      <c r="J24" s="20"/>
      <c r="K24" s="31" t="s">
        <v>110</v>
      </c>
    </row>
    <row r="25" spans="1:11" ht="15.75" thickBot="1" x14ac:dyDescent="0.3">
      <c r="A25" s="48" t="s">
        <v>14</v>
      </c>
      <c r="B25" s="23" t="s">
        <v>43</v>
      </c>
      <c r="C25" s="29" t="s">
        <v>102</v>
      </c>
      <c r="E25" s="44" t="s">
        <v>83</v>
      </c>
      <c r="F25" s="39"/>
      <c r="G25" s="30" t="s">
        <v>108</v>
      </c>
      <c r="I25" s="43" t="s">
        <v>128</v>
      </c>
      <c r="J25" s="20"/>
      <c r="K25" s="31" t="s">
        <v>110</v>
      </c>
    </row>
    <row r="26" spans="1:11" ht="15.75" thickBot="1" x14ac:dyDescent="0.3">
      <c r="A26" s="43" t="s">
        <v>11</v>
      </c>
      <c r="B26" s="20" t="s">
        <v>43</v>
      </c>
      <c r="C26" s="31" t="s">
        <v>102</v>
      </c>
      <c r="E26" s="7" t="s">
        <v>114</v>
      </c>
      <c r="F26" s="47">
        <f>F20+F24</f>
        <v>0</v>
      </c>
      <c r="G26" s="45" t="s">
        <v>122</v>
      </c>
      <c r="I26" s="43" t="s">
        <v>129</v>
      </c>
      <c r="J26" s="20"/>
      <c r="K26" s="31" t="s">
        <v>110</v>
      </c>
    </row>
    <row r="27" spans="1:11" x14ac:dyDescent="0.25">
      <c r="A27" s="43" t="s">
        <v>12</v>
      </c>
      <c r="B27" s="20" t="s">
        <v>43</v>
      </c>
      <c r="C27" s="31" t="s">
        <v>102</v>
      </c>
      <c r="E27" s="13" t="s">
        <v>67</v>
      </c>
      <c r="F27" s="5"/>
      <c r="G27" s="29" t="s">
        <v>70</v>
      </c>
      <c r="I27" s="43" t="s">
        <v>130</v>
      </c>
      <c r="J27" s="20"/>
      <c r="K27" s="31" t="s">
        <v>110</v>
      </c>
    </row>
    <row r="28" spans="1:11" x14ac:dyDescent="0.25">
      <c r="A28" s="54" t="s">
        <v>28</v>
      </c>
      <c r="B28" s="20" t="s">
        <v>43</v>
      </c>
      <c r="C28" s="31" t="s">
        <v>102</v>
      </c>
      <c r="E28" s="11" t="s">
        <v>68</v>
      </c>
      <c r="F28" s="2"/>
      <c r="G28" s="31" t="s">
        <v>71</v>
      </c>
      <c r="I28" s="43" t="s">
        <v>131</v>
      </c>
      <c r="J28" s="20"/>
      <c r="K28" s="31" t="s">
        <v>110</v>
      </c>
    </row>
    <row r="29" spans="1:11" x14ac:dyDescent="0.25">
      <c r="A29" s="43" t="s">
        <v>29</v>
      </c>
      <c r="B29" s="20" t="s">
        <v>43</v>
      </c>
      <c r="C29" s="31" t="s">
        <v>102</v>
      </c>
      <c r="E29" s="11" t="s">
        <v>69</v>
      </c>
      <c r="F29" s="27">
        <f>F28-F27</f>
        <v>0</v>
      </c>
      <c r="G29" s="45" t="s">
        <v>122</v>
      </c>
      <c r="I29" s="43" t="s">
        <v>132</v>
      </c>
      <c r="J29" s="20"/>
      <c r="K29" s="31" t="s">
        <v>110</v>
      </c>
    </row>
    <row r="30" spans="1:11" ht="15.75" thickBot="1" x14ac:dyDescent="0.3">
      <c r="A30" s="50" t="s">
        <v>30</v>
      </c>
      <c r="B30" s="25" t="s">
        <v>43</v>
      </c>
      <c r="C30" s="30" t="s">
        <v>102</v>
      </c>
      <c r="E30" s="9" t="s">
        <v>115</v>
      </c>
      <c r="F30" s="32">
        <f ca="1">TODAY()-F29</f>
        <v>45526</v>
      </c>
      <c r="G30" s="46" t="s">
        <v>122</v>
      </c>
      <c r="I30" s="50" t="s">
        <v>133</v>
      </c>
      <c r="J30" s="25"/>
      <c r="K30" s="30" t="s">
        <v>110</v>
      </c>
    </row>
    <row r="31" spans="1:11" ht="15.75" thickBot="1" x14ac:dyDescent="0.3">
      <c r="I31" s="51"/>
      <c r="J31" s="28"/>
      <c r="K31" s="28"/>
    </row>
    <row r="32" spans="1:11" x14ac:dyDescent="0.25">
      <c r="A32" s="59" t="s">
        <v>144</v>
      </c>
      <c r="B32" s="5"/>
      <c r="C32" s="5"/>
      <c r="D32" s="5"/>
      <c r="E32" s="60" t="s">
        <v>147</v>
      </c>
      <c r="F32" s="5"/>
      <c r="G32" s="5"/>
      <c r="H32" s="5"/>
      <c r="I32" s="5"/>
      <c r="J32" s="5"/>
      <c r="K32" s="61"/>
    </row>
    <row r="33" spans="1:11" ht="15.75" thickBot="1" x14ac:dyDescent="0.3">
      <c r="A33" s="62" t="s">
        <v>145</v>
      </c>
      <c r="B33" s="6"/>
      <c r="C33" s="6"/>
      <c r="D33" s="6"/>
      <c r="E33" s="63" t="s">
        <v>148</v>
      </c>
      <c r="F33" s="6"/>
      <c r="G33" s="6"/>
      <c r="H33" s="6"/>
      <c r="I33" s="6"/>
      <c r="J33" s="6"/>
      <c r="K33" s="64"/>
    </row>
    <row r="41" spans="1:11" x14ac:dyDescent="0.25">
      <c r="A41" s="4"/>
    </row>
    <row r="42" spans="1:11" x14ac:dyDescent="0.25">
      <c r="E42" s="4"/>
    </row>
    <row r="44" spans="1:11" x14ac:dyDescent="0.25">
      <c r="A44" s="4"/>
    </row>
    <row r="45" spans="1:11" x14ac:dyDescent="0.25">
      <c r="A45" s="3"/>
    </row>
    <row r="48" spans="1:11" x14ac:dyDescent="0.25">
      <c r="A48" s="4"/>
    </row>
    <row r="49" spans="1:1" x14ac:dyDescent="0.25">
      <c r="A49" s="3"/>
    </row>
    <row r="54" spans="1:1" x14ac:dyDescent="0.25">
      <c r="A54" s="4"/>
    </row>
    <row r="55" spans="1:1" x14ac:dyDescent="0.25">
      <c r="A55" s="3"/>
    </row>
    <row r="62" spans="1:1" x14ac:dyDescent="0.25">
      <c r="A62" s="4"/>
    </row>
    <row r="63" spans="1:1" x14ac:dyDescent="0.25">
      <c r="A63" s="3"/>
    </row>
    <row r="66" spans="1:1" x14ac:dyDescent="0.25">
      <c r="A66" s="4"/>
    </row>
    <row r="90" spans="1:1" x14ac:dyDescent="0.25">
      <c r="A90" s="1"/>
    </row>
  </sheetData>
  <phoneticPr fontId="11" type="noConversion"/>
  <hyperlinks>
    <hyperlink ref="A1" location="index!A1" display="INDEX" xr:uid="{D2BC244C-80D4-4FA9-BBAE-1765FED29E87}"/>
    <hyperlink ref="A32" r:id="rId1" xr:uid="{EB6B6457-3CA1-4B98-A59A-46EC71FE3F0D}"/>
    <hyperlink ref="A33" r:id="rId2" xr:uid="{44228AD6-4793-4492-81D5-BE0ECDF2EDB8}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BC63-6CE9-476C-A1FE-AF1C68997A59}">
  <sheetPr codeName="Ark2"/>
  <dimension ref="A1:BS11"/>
  <sheetViews>
    <sheetView tabSelected="1" workbookViewId="0">
      <selection activeCell="B11" sqref="B11"/>
    </sheetView>
  </sheetViews>
  <sheetFormatPr defaultRowHeight="15" x14ac:dyDescent="0.25"/>
  <cols>
    <col min="1" max="1" width="18.140625" customWidth="1"/>
    <col min="2" max="10" width="5.7109375" customWidth="1"/>
    <col min="11" max="13" width="7.7109375" customWidth="1"/>
    <col min="14" max="15" width="5.7109375" customWidth="1"/>
    <col min="16" max="17" width="10.7109375" customWidth="1"/>
    <col min="18" max="18" width="5.7109375" customWidth="1"/>
    <col min="19" max="19" width="10.42578125" style="2" customWidth="1"/>
    <col min="20" max="29" width="4.5703125" customWidth="1"/>
    <col min="30" max="30" width="12.5703125" bestFit="1" customWidth="1"/>
    <col min="31" max="31" width="6" bestFit="1" customWidth="1"/>
    <col min="32" max="32" width="5" bestFit="1" customWidth="1"/>
    <col min="33" max="33" width="8.28515625" bestFit="1" customWidth="1"/>
    <col min="34" max="35" width="12" bestFit="1" customWidth="1"/>
    <col min="36" max="38" width="5" bestFit="1" customWidth="1"/>
    <col min="39" max="39" width="4" bestFit="1" customWidth="1"/>
    <col min="40" max="41" width="6" bestFit="1" customWidth="1"/>
    <col min="42" max="42" width="4" bestFit="1" customWidth="1"/>
    <col min="43" max="44" width="4.5703125" bestFit="1" customWidth="1"/>
    <col min="45" max="45" width="5.7109375" bestFit="1" customWidth="1"/>
    <col min="46" max="46" width="6.85546875" bestFit="1" customWidth="1"/>
    <col min="47" max="47" width="5.7109375" bestFit="1" customWidth="1"/>
    <col min="48" max="48" width="6.85546875" bestFit="1" customWidth="1"/>
    <col min="49" max="50" width="4.5703125" bestFit="1" customWidth="1"/>
    <col min="51" max="51" width="6.28515625" bestFit="1" customWidth="1"/>
    <col min="52" max="53" width="4.5703125" bestFit="1" customWidth="1"/>
    <col min="54" max="55" width="3.7109375" bestFit="1" customWidth="1"/>
    <col min="56" max="56" width="5.140625" bestFit="1" customWidth="1"/>
    <col min="57" max="59" width="3.7109375" bestFit="1" customWidth="1"/>
    <col min="60" max="60" width="4" bestFit="1" customWidth="1"/>
    <col min="61" max="61" width="6.140625" bestFit="1" customWidth="1"/>
    <col min="62" max="62" width="40.42578125" bestFit="1" customWidth="1"/>
    <col min="63" max="71" width="4.42578125" bestFit="1" customWidth="1"/>
  </cols>
  <sheetData>
    <row r="1" spans="1:71" s="17" customFormat="1" ht="115.5" customHeight="1" x14ac:dyDescent="0.25">
      <c r="A1" s="65" t="str">
        <f t="array" ref="A1:AC1">TRANSPOSE(TEMPLATE!A2:A30)</f>
        <v>Adresse</v>
      </c>
      <c r="B1" s="65" t="str">
        <v>Postnummer</v>
      </c>
      <c r="C1" s="56" t="str">
        <v>By</v>
      </c>
      <c r="D1" s="65" t="str">
        <v>Hus m²</v>
      </c>
      <c r="E1" s="65" t="str">
        <v>Vægtet m²</v>
      </c>
      <c r="F1" s="65" t="str">
        <v>Værelser</v>
      </c>
      <c r="G1" s="65" t="str">
        <v>Plan</v>
      </c>
      <c r="H1" s="65" t="str">
        <v>WC</v>
      </c>
      <c r="I1" s="66" t="str">
        <v>Grund m²</v>
      </c>
      <c r="J1" s="65" t="str">
        <v>Energi klasse</v>
      </c>
      <c r="K1" s="65" t="str">
        <v>Primær varme</v>
      </c>
      <c r="L1" s="56" t="str">
        <v>Sekundær varme</v>
      </c>
      <c r="M1" s="56" t="str">
        <v>Varmekilde andet</v>
      </c>
      <c r="N1" s="65" t="str">
        <v>Opført</v>
      </c>
      <c r="O1" s="65" t="str">
        <v>Ombygningsår</v>
      </c>
      <c r="P1" s="65" t="str">
        <v>Ejendomsmægler</v>
      </c>
      <c r="Q1" s="65" t="str">
        <v>Navn+efternavn+mail</v>
      </c>
      <c r="R1" s="65" t="str">
        <v>Best fremvisning</v>
      </c>
      <c r="S1" s="67" t="str">
        <v>Set den</v>
      </c>
      <c r="T1" s="56" t="str">
        <v>Salgsopstilling</v>
      </c>
      <c r="U1" s="56" t="str">
        <v>Boligpræsentation</v>
      </c>
      <c r="V1" s="56" t="str">
        <v>Visuel rapport</v>
      </c>
      <c r="W1" s="56" t="str">
        <v>Plantegning</v>
      </c>
      <c r="X1" s="56" t="str">
        <v>BBR</v>
      </c>
      <c r="Y1" s="56" t="str">
        <v>Tilstandsrapport</v>
      </c>
      <c r="Z1" s="56" t="str">
        <v>Energimærke</v>
      </c>
      <c r="AA1" s="57" t="str">
        <v>EL-installationsrapport</v>
      </c>
      <c r="AB1" s="56" t="str">
        <v>Husforsikring</v>
      </c>
      <c r="AC1" s="56" t="str">
        <v>Ejerskifteforsikring</v>
      </c>
      <c r="AD1" s="66" t="str">
        <f t="array" ref="AD1:AP1">TRANSPOSE(TEMPLATE!E18:E30)</f>
        <v>Udbudspris</v>
      </c>
      <c r="AE1" s="66" t="str">
        <v>Udbetaling</v>
      </c>
      <c r="AF1" s="65" t="str">
        <v>Ejerudgift</v>
      </c>
      <c r="AG1" s="65" t="str">
        <v>Off. vurdering</v>
      </c>
      <c r="AH1" s="66" t="str">
        <v>m² pris hus</v>
      </c>
      <c r="AI1" s="66" t="str">
        <v>m² pris hus grund</v>
      </c>
      <c r="AJ1" s="66" t="str">
        <v>Estimat BRUTTO</v>
      </c>
      <c r="AK1" s="66" t="str">
        <v>Estimat NETTO</v>
      </c>
      <c r="AL1" s="65" t="str">
        <v>Ca. udgift pr måned</v>
      </c>
      <c r="AM1" s="56" t="str">
        <v>Dage i salg</v>
      </c>
      <c r="AN1" s="56" t="str">
        <v>Dags dato</v>
      </c>
      <c r="AO1" s="56" t="str">
        <v>Startdato for salg</v>
      </c>
      <c r="AP1" s="65" t="str">
        <v>Antal dage til salg</v>
      </c>
      <c r="AQ1" s="56" t="str">
        <f t="array" ref="AQ1:BS1">TRANSPOSE(TEMPLATE!I2:I30)</f>
        <v>Google Maps</v>
      </c>
      <c r="AR1" s="56" t="str">
        <v>Krak matrikkel</v>
      </c>
      <c r="AS1" s="65" t="str">
        <v>km til job A</v>
      </c>
      <c r="AT1" s="56" t="str">
        <v>Køretid job A</v>
      </c>
      <c r="AU1" s="65" t="str">
        <v>km til job K</v>
      </c>
      <c r="AV1" s="56" t="str">
        <v>Køretid job K</v>
      </c>
      <c r="AW1" s="56" t="str">
        <v>Off-trans K</v>
      </c>
      <c r="AX1" s="56" t="str">
        <v>Bem til trans</v>
      </c>
      <c r="AY1" s="56" t="str">
        <v>km til indkøb</v>
      </c>
      <c r="AZ1" s="56" t="str">
        <v>km til børnehave</v>
      </c>
      <c r="BA1" s="56" t="str">
        <v>km til skole</v>
      </c>
      <c r="BB1" s="56" t="str">
        <v>400V i hovedhus?</v>
      </c>
      <c r="BC1" s="56" t="str">
        <v>400V i vejen?</v>
      </c>
      <c r="BD1" s="65" t="str">
        <v>Byzone/Landzone</v>
      </c>
      <c r="BE1" s="65" t="str">
        <v>Stadig til salg</v>
      </c>
      <c r="BF1" s="56" t="str">
        <v>Raiting Hus 0-10</v>
      </c>
      <c r="BG1" s="56" t="str">
        <v>Raiting Grund 0-10</v>
      </c>
      <c r="BH1" s="65" t="str">
        <v>Raiting snit</v>
      </c>
      <c r="BI1" s="56" t="str">
        <v>Boligsiden</v>
      </c>
      <c r="BJ1" s="56" t="str">
        <v>Kort beskrivelse</v>
      </c>
      <c r="BK1" s="56" t="str">
        <v>TOM DATA1</v>
      </c>
      <c r="BL1" s="56" t="str">
        <v>TOM DATA2</v>
      </c>
      <c r="BM1" s="56" t="str">
        <v>TOM DATA3</v>
      </c>
      <c r="BN1" s="56" t="str">
        <v>TOM DATA4</v>
      </c>
      <c r="BO1" s="56" t="str">
        <v>TOM DATA5</v>
      </c>
      <c r="BP1" s="56" t="str">
        <v>TOM DATA6</v>
      </c>
      <c r="BQ1" s="56" t="str">
        <v>TOM DATA7</v>
      </c>
      <c r="BR1" s="56" t="str">
        <v>TOM DATA8</v>
      </c>
      <c r="BS1" s="56" t="str">
        <v>TOM DATA9</v>
      </c>
    </row>
    <row r="2" spans="1:71" x14ac:dyDescent="0.25">
      <c r="A2" s="1" t="str">
        <f>'Tårsvej 17'!B2</f>
        <v>Tårsvej 17</v>
      </c>
      <c r="B2">
        <f ca="1">INDIRECT("'"&amp;$A2&amp;"'!B"&amp;MATCH(B$1,INDIRECT("'"&amp;$A2&amp;"'!A:A"),0))</f>
        <v>4990</v>
      </c>
      <c r="C2" t="str">
        <f t="shared" ref="C2:AP3" ca="1" si="0">INDIRECT("'"&amp;$A2&amp;"'!B"&amp;MATCH(C$1,INDIRECT("'"&amp;$A2&amp;"'!A:A"),0))</f>
        <v>Sakskøbing</v>
      </c>
      <c r="D2">
        <f t="shared" ca="1" si="0"/>
        <v>116</v>
      </c>
      <c r="E2">
        <f t="shared" ca="1" si="0"/>
        <v>155</v>
      </c>
      <c r="F2">
        <f t="shared" ca="1" si="0"/>
        <v>3</v>
      </c>
      <c r="G2">
        <f t="shared" ca="1" si="0"/>
        <v>1</v>
      </c>
      <c r="H2">
        <f t="shared" ca="1" si="0"/>
        <v>1</v>
      </c>
      <c r="I2">
        <f t="shared" ca="1" si="0"/>
        <v>1622</v>
      </c>
      <c r="J2" t="str">
        <f t="shared" ca="1" si="0"/>
        <v>G</v>
      </c>
      <c r="K2" t="str">
        <f t="shared" ca="1" si="0"/>
        <v>Pillefyr</v>
      </c>
      <c r="L2">
        <f t="shared" ca="1" si="0"/>
        <v>0</v>
      </c>
      <c r="M2">
        <f t="shared" ca="1" si="0"/>
        <v>0</v>
      </c>
      <c r="N2">
        <f t="shared" ca="1" si="0"/>
        <v>1942</v>
      </c>
      <c r="O2">
        <f t="shared" ca="1" si="0"/>
        <v>0</v>
      </c>
      <c r="P2" t="str">
        <f t="shared" ca="1" si="0"/>
        <v>EDC</v>
      </c>
      <c r="Q2" t="str">
        <f t="shared" ca="1" si="0"/>
        <v>Chris</v>
      </c>
      <c r="R2" t="str">
        <f t="shared" ca="1" si="0"/>
        <v>-</v>
      </c>
      <c r="S2" s="2" t="str">
        <f t="shared" ca="1" si="0"/>
        <v>-</v>
      </c>
      <c r="T2" t="str">
        <f t="shared" ca="1" si="0"/>
        <v>Link</v>
      </c>
      <c r="U2" t="str">
        <f t="shared" ca="1" si="0"/>
        <v>Link</v>
      </c>
      <c r="V2" t="str">
        <f t="shared" ca="1" si="0"/>
        <v>Link</v>
      </c>
      <c r="W2" t="str">
        <f t="shared" ca="1" si="0"/>
        <v>Link</v>
      </c>
      <c r="X2" t="str">
        <f t="shared" ca="1" si="0"/>
        <v>Link</v>
      </c>
      <c r="Y2" t="str">
        <f t="shared" ca="1" si="0"/>
        <v>Link</v>
      </c>
      <c r="Z2" t="str">
        <f t="shared" ca="1" si="0"/>
        <v>Link</v>
      </c>
      <c r="AA2" t="str">
        <f t="shared" ca="1" si="0"/>
        <v>Link</v>
      </c>
      <c r="AB2" t="str">
        <f t="shared" ca="1" si="0"/>
        <v>Link</v>
      </c>
      <c r="AC2" t="str">
        <f t="shared" ca="1" si="0"/>
        <v>Link</v>
      </c>
      <c r="AD2">
        <f ca="1">INDIRECT("'"&amp;$A2&amp;"'!F"&amp;MATCH(AD$1,INDIRECT("'"&amp;$A2&amp;"'!E:E"),0))</f>
        <v>799000</v>
      </c>
      <c r="AE2">
        <f t="shared" ref="AE2:AP3" ca="1" si="1">INDIRECT("'"&amp;$A2&amp;"'!F"&amp;MATCH(AE$1,INDIRECT("'"&amp;$A2&amp;"'!E:E"),0))</f>
        <v>40000</v>
      </c>
      <c r="AF2">
        <f t="shared" ca="1" si="1"/>
        <v>1202</v>
      </c>
      <c r="AG2">
        <f t="shared" ca="1" si="1"/>
        <v>643000</v>
      </c>
      <c r="AH2">
        <f t="shared" ca="1" si="1"/>
        <v>5154.8387096774195</v>
      </c>
      <c r="AI2">
        <f t="shared" ca="1" si="1"/>
        <v>492.60172626387174</v>
      </c>
      <c r="AJ2">
        <f t="shared" ca="1" si="1"/>
        <v>4632</v>
      </c>
      <c r="AK2">
        <f t="shared" ca="1" si="1"/>
        <v>3669</v>
      </c>
      <c r="AL2">
        <f t="shared" ca="1" si="1"/>
        <v>5834</v>
      </c>
      <c r="AM2">
        <f t="shared" ca="1" si="1"/>
        <v>168</v>
      </c>
      <c r="AN2">
        <f t="shared" ca="1" si="1"/>
        <v>45519</v>
      </c>
      <c r="AO2">
        <f t="shared" ca="1" si="1"/>
        <v>45351</v>
      </c>
      <c r="AP2">
        <f t="shared" ca="1" si="1"/>
        <v>175</v>
      </c>
      <c r="AQ2" t="str">
        <f ca="1">INDIRECT("'"&amp;$A2&amp;"'!J"&amp;MATCH(AQ$1,INDIRECT("'"&amp;$A2&amp;"'!I:I"),0))</f>
        <v>Link</v>
      </c>
      <c r="AR2" t="str">
        <f t="shared" ref="AR2:BS3" ca="1" si="2">INDIRECT("'"&amp;$A2&amp;"'!J"&amp;MATCH(AR$1,INDIRECT("'"&amp;$A2&amp;"'!I:I"),0))</f>
        <v>Link</v>
      </c>
      <c r="AS2" t="str">
        <f t="shared" ca="1" si="2"/>
        <v>92km</v>
      </c>
      <c r="AT2" t="str">
        <f t="shared" ca="1" si="2"/>
        <v>66 min</v>
      </c>
      <c r="AU2" t="str">
        <f t="shared" ca="1" si="2"/>
        <v>32km</v>
      </c>
      <c r="AV2" t="str">
        <f t="shared" ca="1" si="2"/>
        <v>32 min</v>
      </c>
      <c r="AW2" t="str">
        <f t="shared" ca="1" si="2"/>
        <v>Link</v>
      </c>
      <c r="AX2" t="str">
        <f t="shared" ca="1" si="2"/>
        <v>Link</v>
      </c>
      <c r="AY2" t="str">
        <f t="shared" ca="1" si="2"/>
        <v>Link</v>
      </c>
      <c r="AZ2" t="str">
        <f t="shared" ca="1" si="2"/>
        <v>Link</v>
      </c>
      <c r="BA2" t="str">
        <f t="shared" ca="1" si="2"/>
        <v>Link</v>
      </c>
      <c r="BB2" t="str">
        <f t="shared" ca="1" si="2"/>
        <v>?</v>
      </c>
      <c r="BC2" t="str">
        <f t="shared" ca="1" si="2"/>
        <v>?</v>
      </c>
      <c r="BD2" t="str">
        <f t="shared" ca="1" si="2"/>
        <v>Land</v>
      </c>
      <c r="BE2" t="str">
        <f t="shared" ca="1" si="2"/>
        <v>Ja</v>
      </c>
      <c r="BF2">
        <f t="shared" ca="1" si="2"/>
        <v>0</v>
      </c>
      <c r="BG2">
        <f t="shared" ca="1" si="2"/>
        <v>0</v>
      </c>
      <c r="BH2">
        <f t="shared" ca="1" si="2"/>
        <v>0</v>
      </c>
      <c r="BI2" t="str">
        <f t="shared" ca="1" si="2"/>
        <v>Fokus</v>
      </c>
      <c r="BJ2" t="str">
        <f t="shared" ca="1" si="2"/>
        <v>Stor tør garage på 121 M2</v>
      </c>
      <c r="BK2">
        <f t="shared" ca="1" si="2"/>
        <v>0</v>
      </c>
      <c r="BL2">
        <f t="shared" ca="1" si="2"/>
        <v>0</v>
      </c>
      <c r="BM2">
        <f t="shared" ca="1" si="2"/>
        <v>0</v>
      </c>
      <c r="BN2">
        <f t="shared" ca="1" si="2"/>
        <v>0</v>
      </c>
      <c r="BO2">
        <f t="shared" ca="1" si="2"/>
        <v>0</v>
      </c>
      <c r="BP2">
        <f t="shared" ca="1" si="2"/>
        <v>0</v>
      </c>
      <c r="BQ2">
        <f t="shared" ca="1" si="2"/>
        <v>0</v>
      </c>
      <c r="BR2">
        <f t="shared" ca="1" si="2"/>
        <v>0</v>
      </c>
      <c r="BS2" t="str">
        <f t="shared" ca="1" si="2"/>
        <v>Test</v>
      </c>
    </row>
    <row r="3" spans="1:71" x14ac:dyDescent="0.25">
      <c r="A3" s="1" t="str">
        <f>'Orevej 74 Ore'!B2</f>
        <v>Orevej 74 Ore</v>
      </c>
      <c r="B3">
        <f ca="1">INDIRECT("'"&amp;$A3&amp;"'!B"&amp;MATCH(B$1,INDIRECT("'"&amp;$A3&amp;"'!A:A"),0))</f>
        <v>4850</v>
      </c>
      <c r="C3" t="str">
        <f t="shared" ca="1" si="0"/>
        <v>Stubbekøbing</v>
      </c>
      <c r="D3">
        <f t="shared" ca="1" si="0"/>
        <v>103</v>
      </c>
      <c r="E3">
        <f t="shared" ca="1" si="0"/>
        <v>103</v>
      </c>
      <c r="F3">
        <f t="shared" ca="1" si="0"/>
        <v>4</v>
      </c>
      <c r="G3">
        <f t="shared" ca="1" si="0"/>
        <v>1</v>
      </c>
      <c r="H3">
        <f t="shared" ca="1" si="0"/>
        <v>1</v>
      </c>
      <c r="I3">
        <f t="shared" ca="1" si="0"/>
        <v>7472</v>
      </c>
      <c r="J3" t="str">
        <f t="shared" ca="1" si="0"/>
        <v>D</v>
      </c>
      <c r="K3" t="str">
        <f t="shared" ca="1" si="0"/>
        <v>El</v>
      </c>
      <c r="L3" t="str">
        <f t="shared" ca="1" si="0"/>
        <v>Brændeovn</v>
      </c>
      <c r="M3" t="str">
        <f t="shared" ca="1" si="0"/>
        <v>-</v>
      </c>
      <c r="N3">
        <f t="shared" ca="1" si="0"/>
        <v>1900</v>
      </c>
      <c r="O3">
        <f t="shared" ca="1" si="0"/>
        <v>2002</v>
      </c>
      <c r="P3" t="str">
        <f t="shared" ca="1" si="0"/>
        <v>Danbolig</v>
      </c>
      <c r="Q3" t="str">
        <f t="shared" ca="1" si="0"/>
        <v>Kristine</v>
      </c>
      <c r="R3" t="str">
        <f t="shared" ca="1" si="0"/>
        <v>Ja</v>
      </c>
      <c r="S3" s="2">
        <f t="shared" ca="1" si="0"/>
        <v>45500</v>
      </c>
      <c r="T3" t="str">
        <f t="shared" ca="1" si="0"/>
        <v>Link</v>
      </c>
      <c r="U3" t="str">
        <f t="shared" ca="1" si="0"/>
        <v>Link</v>
      </c>
      <c r="V3" t="str">
        <f t="shared" ca="1" si="0"/>
        <v>Link</v>
      </c>
      <c r="W3" t="str">
        <f t="shared" ca="1" si="0"/>
        <v>Link</v>
      </c>
      <c r="X3" t="str">
        <f t="shared" ca="1" si="0"/>
        <v>Link</v>
      </c>
      <c r="Y3" t="str">
        <f t="shared" ca="1" si="0"/>
        <v>Link</v>
      </c>
      <c r="Z3" t="str">
        <f t="shared" ca="1" si="0"/>
        <v>Link</v>
      </c>
      <c r="AA3" t="str">
        <f t="shared" ca="1" si="0"/>
        <v>Link</v>
      </c>
      <c r="AB3" t="str">
        <f t="shared" ca="1" si="0"/>
        <v>Link</v>
      </c>
      <c r="AC3" t="str">
        <f t="shared" ca="1" si="0"/>
        <v>Link</v>
      </c>
      <c r="AD3">
        <f ca="1">INDIRECT("'"&amp;$A3&amp;"'!F"&amp;MATCH(AD$1,INDIRECT("'"&amp;$A3&amp;"'!E:E"),0))</f>
        <v>1095000</v>
      </c>
      <c r="AE3">
        <f t="shared" ca="1" si="1"/>
        <v>55000</v>
      </c>
      <c r="AF3">
        <f t="shared" ca="1" si="1"/>
        <v>1055</v>
      </c>
      <c r="AG3" t="str">
        <f t="shared" ca="1" si="1"/>
        <v>Mangler</v>
      </c>
      <c r="AH3">
        <f t="shared" ca="1" si="1"/>
        <v>10631.067961165048</v>
      </c>
      <c r="AI3">
        <f t="shared" ca="1" si="1"/>
        <v>146.54710920770879</v>
      </c>
      <c r="AJ3">
        <f t="shared" ca="1" si="1"/>
        <v>6316</v>
      </c>
      <c r="AK3">
        <f t="shared" ca="1" si="1"/>
        <v>4999</v>
      </c>
      <c r="AL3">
        <f t="shared" ca="1" si="1"/>
        <v>7371</v>
      </c>
      <c r="AM3">
        <f t="shared" ca="1" si="1"/>
        <v>29</v>
      </c>
      <c r="AN3">
        <f t="shared" ca="1" si="1"/>
        <v>45478</v>
      </c>
      <c r="AO3">
        <f t="shared" ca="1" si="1"/>
        <v>45449</v>
      </c>
      <c r="AP3">
        <f t="shared" ca="1" si="1"/>
        <v>77</v>
      </c>
      <c r="AQ3" t="str">
        <f ca="1">INDIRECT("'"&amp;$A3&amp;"'!J"&amp;MATCH(AQ$1,INDIRECT("'"&amp;$A3&amp;"'!I:I"),0))</f>
        <v>Link</v>
      </c>
      <c r="AR3" t="str">
        <f t="shared" ca="1" si="2"/>
        <v>Link</v>
      </c>
      <c r="AS3" t="str">
        <f t="shared" ca="1" si="2"/>
        <v>78km</v>
      </c>
      <c r="AT3" t="str">
        <f t="shared" ca="1" si="2"/>
        <v>58 min</v>
      </c>
      <c r="AU3" t="str">
        <f t="shared" ca="1" si="2"/>
        <v>31km</v>
      </c>
      <c r="AV3" t="str">
        <f t="shared" ca="1" si="2"/>
        <v>26 min</v>
      </c>
      <c r="AW3" t="str">
        <f t="shared" ca="1" si="2"/>
        <v>Link</v>
      </c>
      <c r="AX3" t="str">
        <f t="shared" ca="1" si="2"/>
        <v>Link</v>
      </c>
      <c r="AY3" t="str">
        <f t="shared" ca="1" si="2"/>
        <v>2,5km</v>
      </c>
      <c r="AZ3" t="str">
        <f t="shared" ca="1" si="2"/>
        <v>Link</v>
      </c>
      <c r="BA3" t="str">
        <f t="shared" ca="1" si="2"/>
        <v>Link</v>
      </c>
      <c r="BB3" t="str">
        <f t="shared" ca="1" si="2"/>
        <v>?</v>
      </c>
      <c r="BC3" t="str">
        <f t="shared" ca="1" si="2"/>
        <v>?</v>
      </c>
      <c r="BD3" t="str">
        <f t="shared" ca="1" si="2"/>
        <v>By</v>
      </c>
      <c r="BE3" t="str">
        <f t="shared" ca="1" si="2"/>
        <v>Ja</v>
      </c>
      <c r="BF3">
        <f t="shared" ca="1" si="2"/>
        <v>3</v>
      </c>
      <c r="BG3">
        <f t="shared" ca="1" si="2"/>
        <v>10</v>
      </c>
      <c r="BH3">
        <f t="shared" ca="1" si="2"/>
        <v>6.5</v>
      </c>
      <c r="BI3" t="str">
        <f t="shared" ca="1" si="2"/>
        <v>Fokus</v>
      </c>
      <c r="BJ3" t="str">
        <f t="shared" ca="1" si="2"/>
        <v>Dårlig indretning i huset, der skal bygges ud</v>
      </c>
      <c r="BK3">
        <f t="shared" ca="1" si="2"/>
        <v>0</v>
      </c>
      <c r="BL3">
        <f t="shared" ca="1" si="2"/>
        <v>0</v>
      </c>
      <c r="BM3">
        <f t="shared" ca="1" si="2"/>
        <v>0</v>
      </c>
      <c r="BN3">
        <f t="shared" ca="1" si="2"/>
        <v>0</v>
      </c>
      <c r="BO3">
        <f t="shared" ca="1" si="2"/>
        <v>0</v>
      </c>
      <c r="BP3">
        <f t="shared" ca="1" si="2"/>
        <v>0</v>
      </c>
      <c r="BQ3">
        <f t="shared" ca="1" si="2"/>
        <v>0</v>
      </c>
      <c r="BR3">
        <f t="shared" ca="1" si="2"/>
        <v>0</v>
      </c>
      <c r="BS3">
        <f t="shared" ca="1" si="2"/>
        <v>0</v>
      </c>
    </row>
    <row r="5" spans="1:71" x14ac:dyDescent="0.25">
      <c r="B5" s="69" t="s">
        <v>150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  <c r="T5" s="69"/>
      <c r="U5" s="69"/>
      <c r="V5" s="69"/>
      <c r="W5" s="69"/>
      <c r="X5" s="69"/>
      <c r="Y5" s="69"/>
      <c r="Z5" s="69"/>
      <c r="AA5" s="69"/>
      <c r="AB5" s="69"/>
      <c r="AC5" s="69"/>
    </row>
    <row r="6" spans="1:71" x14ac:dyDescent="0.25">
      <c r="AD6" s="69" t="s">
        <v>152</v>
      </c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</row>
    <row r="7" spans="1:71" x14ac:dyDescent="0.25">
      <c r="AQ7" s="69" t="s">
        <v>153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</row>
    <row r="8" spans="1:71" x14ac:dyDescent="0.25">
      <c r="B8" t="s">
        <v>151</v>
      </c>
    </row>
    <row r="9" spans="1:71" ht="16.5" x14ac:dyDescent="0.3">
      <c r="A9" s="68"/>
      <c r="B9" t="s">
        <v>154</v>
      </c>
    </row>
    <row r="11" spans="1:71" x14ac:dyDescent="0.25">
      <c r="B11" t="s">
        <v>155</v>
      </c>
    </row>
  </sheetData>
  <hyperlinks>
    <hyperlink ref="A2" location="'Tårsvej 17'!A1" display="'Tårsvej 17'!A1" xr:uid="{969DD79D-C178-44CF-A646-A589EC26DAB3}"/>
    <hyperlink ref="A3" location="'Orevej 74 Ore'!A1" display="'Orevej 74 Ore'!A1" xr:uid="{95CB48A1-74A1-4E1D-BA42-BC01C491022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B336A-F160-46F7-9B94-28B56DE13D4C}">
  <sheetPr codeName="Ark3"/>
  <dimension ref="A1:K90"/>
  <sheetViews>
    <sheetView showGridLines="0" workbookViewId="0">
      <selection activeCell="E18" sqref="E18"/>
    </sheetView>
  </sheetViews>
  <sheetFormatPr defaultRowHeight="15" x14ac:dyDescent="0.25"/>
  <cols>
    <col min="1" max="3" width="21.7109375" customWidth="1"/>
    <col min="4" max="4" width="2.85546875" customWidth="1"/>
    <col min="5" max="7" width="21.7109375" customWidth="1"/>
    <col min="8" max="8" width="2.85546875" customWidth="1"/>
    <col min="9" max="11" width="21.7109375" customWidth="1"/>
  </cols>
  <sheetData>
    <row r="1" spans="1:11" ht="15.75" thickBot="1" x14ac:dyDescent="0.3">
      <c r="A1" s="1" t="s">
        <v>44</v>
      </c>
      <c r="B1" s="1"/>
    </row>
    <row r="2" spans="1:11" x14ac:dyDescent="0.25">
      <c r="A2" s="7" t="s">
        <v>0</v>
      </c>
      <c r="B2" s="5" t="s">
        <v>54</v>
      </c>
      <c r="C2" s="29" t="s">
        <v>85</v>
      </c>
      <c r="I2" s="13" t="s">
        <v>9</v>
      </c>
      <c r="J2" s="5" t="s">
        <v>43</v>
      </c>
      <c r="K2" s="29" t="s">
        <v>64</v>
      </c>
    </row>
    <row r="3" spans="1:11" ht="15.75" thickBot="1" x14ac:dyDescent="0.3">
      <c r="A3" s="8" t="s">
        <v>1</v>
      </c>
      <c r="B3" s="14">
        <v>4850</v>
      </c>
      <c r="C3" s="31" t="s">
        <v>86</v>
      </c>
      <c r="I3" s="11" t="s">
        <v>26</v>
      </c>
      <c r="J3" t="s">
        <v>43</v>
      </c>
      <c r="K3" s="31" t="s">
        <v>64</v>
      </c>
    </row>
    <row r="4" spans="1:11" ht="15.75" thickBot="1" x14ac:dyDescent="0.3">
      <c r="A4" s="12" t="s">
        <v>2</v>
      </c>
      <c r="B4" s="6" t="s">
        <v>48</v>
      </c>
      <c r="C4" s="30" t="s">
        <v>87</v>
      </c>
      <c r="I4" s="52" t="s">
        <v>117</v>
      </c>
      <c r="J4" s="33" t="s">
        <v>134</v>
      </c>
      <c r="K4" s="29" t="s">
        <v>65</v>
      </c>
    </row>
    <row r="5" spans="1:11" x14ac:dyDescent="0.25">
      <c r="A5" s="7" t="s">
        <v>17</v>
      </c>
      <c r="B5" s="33">
        <v>103</v>
      </c>
      <c r="C5" s="29" t="s">
        <v>88</v>
      </c>
      <c r="I5" s="43" t="s">
        <v>118</v>
      </c>
      <c r="J5" s="24" t="s">
        <v>135</v>
      </c>
      <c r="K5" s="31" t="s">
        <v>65</v>
      </c>
    </row>
    <row r="6" spans="1:11" x14ac:dyDescent="0.25">
      <c r="A6" s="8" t="s">
        <v>18</v>
      </c>
      <c r="B6" s="24">
        <v>103</v>
      </c>
      <c r="C6" s="31" t="s">
        <v>89</v>
      </c>
      <c r="I6" s="42" t="s">
        <v>116</v>
      </c>
      <c r="J6" s="24" t="s">
        <v>136</v>
      </c>
      <c r="K6" s="31" t="s">
        <v>66</v>
      </c>
    </row>
    <row r="7" spans="1:11" x14ac:dyDescent="0.25">
      <c r="A7" s="8" t="s">
        <v>19</v>
      </c>
      <c r="B7" s="24">
        <v>4</v>
      </c>
      <c r="C7" s="31" t="s">
        <v>91</v>
      </c>
      <c r="I7" s="43" t="s">
        <v>119</v>
      </c>
      <c r="J7" s="24" t="s">
        <v>137</v>
      </c>
      <c r="K7" s="31" t="s">
        <v>66</v>
      </c>
    </row>
    <row r="8" spans="1:11" x14ac:dyDescent="0.25">
      <c r="A8" s="8" t="s">
        <v>20</v>
      </c>
      <c r="B8" s="24">
        <v>1</v>
      </c>
      <c r="C8" s="31" t="s">
        <v>92</v>
      </c>
      <c r="I8" s="43" t="s">
        <v>120</v>
      </c>
      <c r="J8" s="20" t="s">
        <v>43</v>
      </c>
      <c r="K8" s="31" t="s">
        <v>110</v>
      </c>
    </row>
    <row r="9" spans="1:11" x14ac:dyDescent="0.25">
      <c r="A9" s="8" t="s">
        <v>21</v>
      </c>
      <c r="B9" s="24">
        <v>1</v>
      </c>
      <c r="C9" s="31" t="s">
        <v>93</v>
      </c>
      <c r="I9" s="43" t="s">
        <v>33</v>
      </c>
      <c r="J9" s="20" t="s">
        <v>43</v>
      </c>
      <c r="K9" s="31" t="s">
        <v>110</v>
      </c>
    </row>
    <row r="10" spans="1:11" ht="15.75" thickBot="1" x14ac:dyDescent="0.3">
      <c r="A10" s="10" t="s">
        <v>16</v>
      </c>
      <c r="B10" s="34">
        <v>7472</v>
      </c>
      <c r="C10" s="30" t="s">
        <v>94</v>
      </c>
      <c r="I10" s="43" t="s">
        <v>72</v>
      </c>
      <c r="J10" s="20" t="s">
        <v>55</v>
      </c>
      <c r="K10" s="31" t="s">
        <v>109</v>
      </c>
    </row>
    <row r="11" spans="1:11" x14ac:dyDescent="0.25">
      <c r="A11" s="7" t="s">
        <v>4</v>
      </c>
      <c r="B11" s="24" t="s">
        <v>53</v>
      </c>
      <c r="C11" s="31" t="s">
        <v>95</v>
      </c>
      <c r="I11" s="43" t="s">
        <v>73</v>
      </c>
      <c r="J11" s="20" t="s">
        <v>43</v>
      </c>
      <c r="K11" s="31" t="s">
        <v>109</v>
      </c>
    </row>
    <row r="12" spans="1:11" x14ac:dyDescent="0.25">
      <c r="A12" s="8" t="s">
        <v>34</v>
      </c>
      <c r="B12" s="24" t="s">
        <v>45</v>
      </c>
      <c r="C12" s="31" t="s">
        <v>113</v>
      </c>
      <c r="I12" s="43" t="s">
        <v>74</v>
      </c>
      <c r="J12" s="20" t="s">
        <v>43</v>
      </c>
      <c r="K12" s="31" t="s">
        <v>109</v>
      </c>
    </row>
    <row r="13" spans="1:11" x14ac:dyDescent="0.25">
      <c r="A13" s="11" t="s">
        <v>35</v>
      </c>
      <c r="B13" s="24" t="s">
        <v>49</v>
      </c>
      <c r="C13" s="31" t="s">
        <v>96</v>
      </c>
      <c r="I13" s="43" t="s">
        <v>76</v>
      </c>
      <c r="J13" s="20" t="s">
        <v>47</v>
      </c>
      <c r="K13" s="31" t="s">
        <v>124</v>
      </c>
    </row>
    <row r="14" spans="1:11" ht="15.75" thickBot="1" x14ac:dyDescent="0.3">
      <c r="A14" s="12" t="s">
        <v>32</v>
      </c>
      <c r="B14" s="24" t="s">
        <v>36</v>
      </c>
      <c r="C14" s="31" t="s">
        <v>97</v>
      </c>
      <c r="I14" s="43" t="s">
        <v>75</v>
      </c>
      <c r="J14" s="20" t="s">
        <v>47</v>
      </c>
      <c r="K14" s="31" t="s">
        <v>124</v>
      </c>
    </row>
    <row r="15" spans="1:11" ht="15.75" thickBot="1" x14ac:dyDescent="0.3">
      <c r="A15" s="7" t="s">
        <v>3</v>
      </c>
      <c r="B15" s="33">
        <v>1900</v>
      </c>
      <c r="C15" s="29" t="s">
        <v>98</v>
      </c>
      <c r="I15" s="55" t="s">
        <v>84</v>
      </c>
      <c r="J15" s="25" t="s">
        <v>2</v>
      </c>
      <c r="K15" s="30" t="s">
        <v>112</v>
      </c>
    </row>
    <row r="16" spans="1:11" ht="15.75" thickBot="1" x14ac:dyDescent="0.3">
      <c r="A16" s="8" t="s">
        <v>22</v>
      </c>
      <c r="B16" s="24">
        <v>2002</v>
      </c>
      <c r="C16" s="31" t="s">
        <v>90</v>
      </c>
      <c r="I16" s="52" t="s">
        <v>39</v>
      </c>
      <c r="J16" s="23" t="s">
        <v>40</v>
      </c>
      <c r="K16" s="29" t="s">
        <v>61</v>
      </c>
    </row>
    <row r="17" spans="1:11" ht="15.75" thickBot="1" x14ac:dyDescent="0.3">
      <c r="A17" s="52" t="s">
        <v>80</v>
      </c>
      <c r="B17" s="19" t="s">
        <v>46</v>
      </c>
      <c r="C17" s="29" t="s">
        <v>99</v>
      </c>
      <c r="I17" s="43" t="s">
        <v>63</v>
      </c>
      <c r="J17" s="24">
        <v>3</v>
      </c>
      <c r="K17" s="31" t="s">
        <v>111</v>
      </c>
    </row>
    <row r="18" spans="1:11" x14ac:dyDescent="0.25">
      <c r="A18" s="42" t="s">
        <v>81</v>
      </c>
      <c r="B18" s="20" t="s">
        <v>51</v>
      </c>
      <c r="C18" s="26" t="s">
        <v>52</v>
      </c>
      <c r="E18" s="40" t="s">
        <v>23</v>
      </c>
      <c r="F18" s="35">
        <v>1095000</v>
      </c>
      <c r="G18" s="29" t="s">
        <v>103</v>
      </c>
      <c r="I18" s="43" t="s">
        <v>62</v>
      </c>
      <c r="J18" s="24">
        <v>10</v>
      </c>
      <c r="K18" s="31" t="s">
        <v>111</v>
      </c>
    </row>
    <row r="19" spans="1:11" x14ac:dyDescent="0.25">
      <c r="A19" s="42" t="s">
        <v>37</v>
      </c>
      <c r="B19" s="21" t="s">
        <v>40</v>
      </c>
      <c r="C19" s="31" t="s">
        <v>100</v>
      </c>
      <c r="E19" s="41" t="s">
        <v>24</v>
      </c>
      <c r="F19" s="36">
        <v>55000</v>
      </c>
      <c r="G19" s="31" t="s">
        <v>104</v>
      </c>
      <c r="I19" s="42" t="s">
        <v>41</v>
      </c>
      <c r="J19" s="53">
        <f>(J17+J18)/2</f>
        <v>6.5</v>
      </c>
      <c r="K19" s="45" t="s">
        <v>122</v>
      </c>
    </row>
    <row r="20" spans="1:11" ht="15.75" thickBot="1" x14ac:dyDescent="0.3">
      <c r="A20" s="55" t="s">
        <v>38</v>
      </c>
      <c r="B20" s="22">
        <v>45500</v>
      </c>
      <c r="C20" s="30" t="s">
        <v>101</v>
      </c>
      <c r="E20" s="42" t="s">
        <v>5</v>
      </c>
      <c r="F20" s="37">
        <v>1055</v>
      </c>
      <c r="G20" s="31" t="s">
        <v>105</v>
      </c>
      <c r="I20" s="50" t="s">
        <v>77</v>
      </c>
      <c r="J20" s="58" t="s">
        <v>78</v>
      </c>
      <c r="K20" s="30" t="s">
        <v>79</v>
      </c>
    </row>
    <row r="21" spans="1:11" ht="15.75" thickBot="1" x14ac:dyDescent="0.3">
      <c r="A21" s="11" t="s">
        <v>10</v>
      </c>
      <c r="B21" s="20" t="s">
        <v>43</v>
      </c>
      <c r="C21" s="31" t="s">
        <v>102</v>
      </c>
      <c r="E21" s="42" t="s">
        <v>7</v>
      </c>
      <c r="F21" s="37" t="s">
        <v>146</v>
      </c>
      <c r="G21" s="31" t="s">
        <v>106</v>
      </c>
      <c r="I21" s="13" t="s">
        <v>25</v>
      </c>
      <c r="J21" s="49" t="s">
        <v>138</v>
      </c>
      <c r="K21" s="18"/>
    </row>
    <row r="22" spans="1:11" x14ac:dyDescent="0.25">
      <c r="A22" s="11" t="s">
        <v>27</v>
      </c>
      <c r="B22" s="20" t="s">
        <v>43</v>
      </c>
      <c r="C22" s="31" t="s">
        <v>102</v>
      </c>
      <c r="E22" s="41" t="s">
        <v>6</v>
      </c>
      <c r="F22" s="38">
        <f>(F18/B6)</f>
        <v>10631.067961165048</v>
      </c>
      <c r="G22" s="45" t="s">
        <v>122</v>
      </c>
      <c r="I22" s="48" t="s">
        <v>125</v>
      </c>
      <c r="J22" s="23"/>
      <c r="K22" s="29" t="s">
        <v>110</v>
      </c>
    </row>
    <row r="23" spans="1:11" x14ac:dyDescent="0.25">
      <c r="A23" s="11" t="s">
        <v>13</v>
      </c>
      <c r="B23" s="20" t="s">
        <v>43</v>
      </c>
      <c r="C23" s="31" t="s">
        <v>102</v>
      </c>
      <c r="E23" s="41" t="s">
        <v>8</v>
      </c>
      <c r="F23" s="38">
        <f>(F18/B10)</f>
        <v>146.54710920770879</v>
      </c>
      <c r="G23" s="45" t="s">
        <v>122</v>
      </c>
      <c r="I23" s="43" t="s">
        <v>126</v>
      </c>
      <c r="J23" s="20"/>
      <c r="K23" s="31" t="s">
        <v>110</v>
      </c>
    </row>
    <row r="24" spans="1:11" ht="15.75" thickBot="1" x14ac:dyDescent="0.3">
      <c r="A24" s="12" t="s">
        <v>31</v>
      </c>
      <c r="B24" s="25" t="s">
        <v>43</v>
      </c>
      <c r="C24" s="30" t="s">
        <v>102</v>
      </c>
      <c r="E24" s="41" t="s">
        <v>82</v>
      </c>
      <c r="F24" s="37">
        <v>6316</v>
      </c>
      <c r="G24" s="31" t="s">
        <v>107</v>
      </c>
      <c r="I24" s="43" t="s">
        <v>127</v>
      </c>
      <c r="J24" s="20"/>
      <c r="K24" s="31" t="s">
        <v>110</v>
      </c>
    </row>
    <row r="25" spans="1:11" ht="15.75" thickBot="1" x14ac:dyDescent="0.3">
      <c r="A25" s="48" t="s">
        <v>14</v>
      </c>
      <c r="B25" s="23" t="s">
        <v>43</v>
      </c>
      <c r="C25" s="29" t="s">
        <v>102</v>
      </c>
      <c r="E25" s="44" t="s">
        <v>83</v>
      </c>
      <c r="F25" s="39">
        <v>4999</v>
      </c>
      <c r="G25" s="30" t="s">
        <v>108</v>
      </c>
      <c r="I25" s="43" t="s">
        <v>128</v>
      </c>
      <c r="J25" s="20"/>
      <c r="K25" s="31" t="s">
        <v>110</v>
      </c>
    </row>
    <row r="26" spans="1:11" ht="15.75" thickBot="1" x14ac:dyDescent="0.3">
      <c r="A26" s="43" t="s">
        <v>11</v>
      </c>
      <c r="B26" s="20" t="s">
        <v>43</v>
      </c>
      <c r="C26" s="31" t="s">
        <v>102</v>
      </c>
      <c r="E26" s="7" t="s">
        <v>114</v>
      </c>
      <c r="F26" s="47">
        <f>F20+F24</f>
        <v>7371</v>
      </c>
      <c r="G26" s="45" t="s">
        <v>122</v>
      </c>
      <c r="I26" s="43" t="s">
        <v>129</v>
      </c>
      <c r="J26" s="20"/>
      <c r="K26" s="31" t="s">
        <v>110</v>
      </c>
    </row>
    <row r="27" spans="1:11" x14ac:dyDescent="0.25">
      <c r="A27" s="43" t="s">
        <v>12</v>
      </c>
      <c r="B27" s="20" t="s">
        <v>43</v>
      </c>
      <c r="C27" s="31" t="s">
        <v>102</v>
      </c>
      <c r="E27" s="13" t="s">
        <v>67</v>
      </c>
      <c r="F27" s="5">
        <v>29</v>
      </c>
      <c r="G27" s="29" t="s">
        <v>70</v>
      </c>
      <c r="I27" s="43" t="s">
        <v>130</v>
      </c>
      <c r="J27" s="20"/>
      <c r="K27" s="31" t="s">
        <v>110</v>
      </c>
    </row>
    <row r="28" spans="1:11" x14ac:dyDescent="0.25">
      <c r="A28" s="54" t="s">
        <v>28</v>
      </c>
      <c r="B28" s="20" t="s">
        <v>43</v>
      </c>
      <c r="C28" s="31" t="s">
        <v>102</v>
      </c>
      <c r="E28" s="11" t="s">
        <v>68</v>
      </c>
      <c r="F28" s="2">
        <v>45478</v>
      </c>
      <c r="G28" s="31" t="s">
        <v>71</v>
      </c>
      <c r="I28" s="43" t="s">
        <v>131</v>
      </c>
      <c r="J28" s="20"/>
      <c r="K28" s="31" t="s">
        <v>110</v>
      </c>
    </row>
    <row r="29" spans="1:11" x14ac:dyDescent="0.25">
      <c r="A29" s="43" t="s">
        <v>29</v>
      </c>
      <c r="B29" s="20" t="s">
        <v>43</v>
      </c>
      <c r="C29" s="31" t="s">
        <v>102</v>
      </c>
      <c r="E29" s="11" t="s">
        <v>69</v>
      </c>
      <c r="F29" s="27">
        <f>F28-F27</f>
        <v>45449</v>
      </c>
      <c r="G29" s="45" t="s">
        <v>122</v>
      </c>
      <c r="I29" s="43" t="s">
        <v>132</v>
      </c>
      <c r="J29" s="20"/>
      <c r="K29" s="31" t="s">
        <v>110</v>
      </c>
    </row>
    <row r="30" spans="1:11" ht="15.75" thickBot="1" x14ac:dyDescent="0.3">
      <c r="A30" s="50" t="s">
        <v>30</v>
      </c>
      <c r="B30" s="25" t="s">
        <v>43</v>
      </c>
      <c r="C30" s="30" t="s">
        <v>102</v>
      </c>
      <c r="E30" s="9" t="s">
        <v>115</v>
      </c>
      <c r="F30" s="32">
        <f ca="1">TODAY()-F29</f>
        <v>77</v>
      </c>
      <c r="G30" s="46" t="s">
        <v>122</v>
      </c>
      <c r="I30" s="50" t="s">
        <v>133</v>
      </c>
      <c r="J30" s="25"/>
      <c r="K30" s="30" t="s">
        <v>110</v>
      </c>
    </row>
    <row r="31" spans="1:11" ht="15.75" thickBot="1" x14ac:dyDescent="0.3">
      <c r="I31" s="51"/>
      <c r="J31" s="28"/>
      <c r="K31" s="28"/>
    </row>
    <row r="32" spans="1:11" x14ac:dyDescent="0.25">
      <c r="A32" s="59" t="s">
        <v>144</v>
      </c>
      <c r="B32" s="5"/>
      <c r="C32" s="5"/>
      <c r="D32" s="5"/>
      <c r="E32" s="60" t="s">
        <v>147</v>
      </c>
      <c r="F32" s="5"/>
      <c r="G32" s="5"/>
      <c r="H32" s="5"/>
      <c r="I32" s="5"/>
      <c r="J32" s="5"/>
      <c r="K32" s="61"/>
    </row>
    <row r="33" spans="1:11" ht="15.75" thickBot="1" x14ac:dyDescent="0.3">
      <c r="A33" s="62" t="s">
        <v>145</v>
      </c>
      <c r="B33" s="6"/>
      <c r="C33" s="6"/>
      <c r="D33" s="6"/>
      <c r="E33" s="63" t="s">
        <v>148</v>
      </c>
      <c r="F33" s="6"/>
      <c r="G33" s="6"/>
      <c r="H33" s="6"/>
      <c r="I33" s="6"/>
      <c r="J33" s="6"/>
      <c r="K33" s="64"/>
    </row>
    <row r="41" spans="1:11" x14ac:dyDescent="0.25">
      <c r="A41" s="4"/>
    </row>
    <row r="42" spans="1:11" x14ac:dyDescent="0.25">
      <c r="E42" s="4"/>
    </row>
    <row r="44" spans="1:11" x14ac:dyDescent="0.25">
      <c r="A44" s="4"/>
    </row>
    <row r="45" spans="1:11" x14ac:dyDescent="0.25">
      <c r="A45" s="3"/>
    </row>
    <row r="48" spans="1:11" x14ac:dyDescent="0.25">
      <c r="A48" s="4"/>
    </row>
    <row r="49" spans="1:1" x14ac:dyDescent="0.25">
      <c r="A49" s="3"/>
    </row>
    <row r="54" spans="1:1" x14ac:dyDescent="0.25">
      <c r="A54" s="4"/>
    </row>
    <row r="55" spans="1:1" x14ac:dyDescent="0.25">
      <c r="A55" s="3"/>
    </row>
    <row r="62" spans="1:1" x14ac:dyDescent="0.25">
      <c r="A62" s="4"/>
    </row>
    <row r="63" spans="1:1" x14ac:dyDescent="0.25">
      <c r="A63" s="3"/>
    </row>
    <row r="66" spans="1:1" x14ac:dyDescent="0.25">
      <c r="A66" s="4"/>
    </row>
    <row r="90" spans="1:1" x14ac:dyDescent="0.25">
      <c r="A90" s="1"/>
    </row>
  </sheetData>
  <hyperlinks>
    <hyperlink ref="A1" location="index!A1" display="INDEX" xr:uid="{636AD2BB-C7BD-4558-86BD-78846CCFA248}"/>
    <hyperlink ref="B17" r:id="rId1" location="Fakta" xr:uid="{9ECDC968-BE4D-4D08-855A-3CB1741E56AC}"/>
    <hyperlink ref="C18" r:id="rId2" xr:uid="{C9E14826-74BC-45FB-926D-0C7DA7800846}"/>
    <hyperlink ref="A32" r:id="rId3" xr:uid="{A7E647AF-54B5-4593-AFD6-9BBA4ED4EEFC}"/>
    <hyperlink ref="A33" r:id="rId4" xr:uid="{D871BA3D-E797-4C63-ACDA-2F129A44FF15}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C4FF-6EB9-4CE1-B69F-9F88B0D471CC}">
  <sheetPr codeName="Ark4"/>
  <dimension ref="A1:K90"/>
  <sheetViews>
    <sheetView showGridLines="0" workbookViewId="0">
      <selection activeCell="J28" sqref="J28"/>
    </sheetView>
  </sheetViews>
  <sheetFormatPr defaultRowHeight="15" x14ac:dyDescent="0.25"/>
  <cols>
    <col min="1" max="3" width="21.7109375" customWidth="1"/>
    <col min="4" max="4" width="2.85546875" customWidth="1"/>
    <col min="5" max="7" width="21.7109375" customWidth="1"/>
    <col min="8" max="8" width="2.85546875" customWidth="1"/>
    <col min="9" max="11" width="21.7109375" customWidth="1"/>
  </cols>
  <sheetData>
    <row r="1" spans="1:11" ht="15.75" thickBot="1" x14ac:dyDescent="0.3">
      <c r="A1" s="1" t="s">
        <v>44</v>
      </c>
      <c r="B1" s="1"/>
    </row>
    <row r="2" spans="1:11" x14ac:dyDescent="0.25">
      <c r="A2" s="7" t="s">
        <v>0</v>
      </c>
      <c r="B2" s="5" t="s">
        <v>56</v>
      </c>
      <c r="C2" s="29" t="s">
        <v>85</v>
      </c>
      <c r="I2" s="13" t="s">
        <v>9</v>
      </c>
      <c r="J2" s="5" t="s">
        <v>43</v>
      </c>
      <c r="K2" s="29" t="s">
        <v>64</v>
      </c>
    </row>
    <row r="3" spans="1:11" ht="15.75" thickBot="1" x14ac:dyDescent="0.3">
      <c r="A3" s="8" t="s">
        <v>1</v>
      </c>
      <c r="B3" s="14">
        <v>4990</v>
      </c>
      <c r="C3" s="31" t="s">
        <v>86</v>
      </c>
      <c r="I3" s="11" t="s">
        <v>26</v>
      </c>
      <c r="J3" t="s">
        <v>43</v>
      </c>
      <c r="K3" s="31" t="s">
        <v>64</v>
      </c>
    </row>
    <row r="4" spans="1:11" ht="15.75" thickBot="1" x14ac:dyDescent="0.3">
      <c r="A4" s="12" t="s">
        <v>2</v>
      </c>
      <c r="B4" s="6" t="s">
        <v>57</v>
      </c>
      <c r="C4" s="30" t="s">
        <v>87</v>
      </c>
      <c r="I4" s="52" t="s">
        <v>117</v>
      </c>
      <c r="J4" s="23" t="s">
        <v>139</v>
      </c>
      <c r="K4" s="29" t="s">
        <v>65</v>
      </c>
    </row>
    <row r="5" spans="1:11" x14ac:dyDescent="0.25">
      <c r="A5" s="7" t="s">
        <v>17</v>
      </c>
      <c r="B5" s="15">
        <v>116</v>
      </c>
      <c r="C5" s="29" t="s">
        <v>88</v>
      </c>
      <c r="I5" s="43" t="s">
        <v>118</v>
      </c>
      <c r="J5" s="20" t="s">
        <v>141</v>
      </c>
      <c r="K5" s="31" t="s">
        <v>65</v>
      </c>
    </row>
    <row r="6" spans="1:11" x14ac:dyDescent="0.25">
      <c r="A6" s="8" t="s">
        <v>18</v>
      </c>
      <c r="B6" s="24">
        <v>155</v>
      </c>
      <c r="C6" s="31" t="s">
        <v>89</v>
      </c>
      <c r="I6" s="42" t="s">
        <v>116</v>
      </c>
      <c r="J6" s="24" t="s">
        <v>140</v>
      </c>
      <c r="K6" s="31" t="s">
        <v>66</v>
      </c>
    </row>
    <row r="7" spans="1:11" x14ac:dyDescent="0.25">
      <c r="A7" s="8" t="s">
        <v>19</v>
      </c>
      <c r="B7" s="14">
        <v>3</v>
      </c>
      <c r="C7" s="31" t="s">
        <v>91</v>
      </c>
      <c r="I7" s="43" t="s">
        <v>119</v>
      </c>
      <c r="J7" s="24" t="s">
        <v>142</v>
      </c>
      <c r="K7" s="31" t="s">
        <v>66</v>
      </c>
    </row>
    <row r="8" spans="1:11" x14ac:dyDescent="0.25">
      <c r="A8" s="8" t="s">
        <v>20</v>
      </c>
      <c r="B8" s="14">
        <v>1</v>
      </c>
      <c r="C8" s="31" t="s">
        <v>92</v>
      </c>
      <c r="I8" s="43" t="s">
        <v>120</v>
      </c>
      <c r="J8" s="20" t="s">
        <v>43</v>
      </c>
      <c r="K8" s="31" t="s">
        <v>110</v>
      </c>
    </row>
    <row r="9" spans="1:11" x14ac:dyDescent="0.25">
      <c r="A9" s="8" t="s">
        <v>21</v>
      </c>
      <c r="B9" s="14">
        <v>1</v>
      </c>
      <c r="C9" s="31" t="s">
        <v>93</v>
      </c>
      <c r="I9" s="43" t="s">
        <v>33</v>
      </c>
      <c r="J9" s="20" t="s">
        <v>43</v>
      </c>
      <c r="K9" s="31" t="s">
        <v>110</v>
      </c>
    </row>
    <row r="10" spans="1:11" ht="15.75" thickBot="1" x14ac:dyDescent="0.3">
      <c r="A10" s="10" t="s">
        <v>16</v>
      </c>
      <c r="B10" s="16">
        <v>1622</v>
      </c>
      <c r="C10" s="30" t="s">
        <v>94</v>
      </c>
      <c r="I10" s="43" t="s">
        <v>72</v>
      </c>
      <c r="J10" s="20" t="s">
        <v>43</v>
      </c>
      <c r="K10" s="31" t="s">
        <v>109</v>
      </c>
    </row>
    <row r="11" spans="1:11" x14ac:dyDescent="0.25">
      <c r="A11" s="7" t="s">
        <v>4</v>
      </c>
      <c r="B11" s="5" t="s">
        <v>42</v>
      </c>
      <c r="C11" s="31" t="s">
        <v>95</v>
      </c>
      <c r="I11" s="43" t="s">
        <v>73</v>
      </c>
      <c r="J11" s="20" t="s">
        <v>43</v>
      </c>
      <c r="K11" s="31" t="s">
        <v>109</v>
      </c>
    </row>
    <row r="12" spans="1:11" x14ac:dyDescent="0.25">
      <c r="A12" s="8" t="s">
        <v>34</v>
      </c>
      <c r="B12" t="s">
        <v>50</v>
      </c>
      <c r="C12" s="31" t="s">
        <v>113</v>
      </c>
      <c r="I12" s="43" t="s">
        <v>74</v>
      </c>
      <c r="J12" s="20" t="s">
        <v>43</v>
      </c>
      <c r="K12" s="31" t="s">
        <v>109</v>
      </c>
    </row>
    <row r="13" spans="1:11" x14ac:dyDescent="0.25">
      <c r="A13" s="11" t="s">
        <v>35</v>
      </c>
      <c r="C13" s="31" t="s">
        <v>96</v>
      </c>
      <c r="I13" s="43" t="s">
        <v>76</v>
      </c>
      <c r="J13" s="20" t="s">
        <v>47</v>
      </c>
      <c r="K13" s="31" t="s">
        <v>124</v>
      </c>
    </row>
    <row r="14" spans="1:11" ht="15.75" thickBot="1" x14ac:dyDescent="0.3">
      <c r="A14" s="12" t="s">
        <v>32</v>
      </c>
      <c r="B14" s="6"/>
      <c r="C14" s="31" t="s">
        <v>97</v>
      </c>
      <c r="I14" s="43" t="s">
        <v>75</v>
      </c>
      <c r="J14" s="20" t="s">
        <v>47</v>
      </c>
      <c r="K14" s="31" t="s">
        <v>124</v>
      </c>
    </row>
    <row r="15" spans="1:11" ht="15.75" thickBot="1" x14ac:dyDescent="0.3">
      <c r="A15" s="7" t="s">
        <v>3</v>
      </c>
      <c r="B15" s="15">
        <v>1942</v>
      </c>
      <c r="C15" s="29" t="s">
        <v>98</v>
      </c>
      <c r="I15" s="55" t="s">
        <v>84</v>
      </c>
      <c r="J15" s="25" t="s">
        <v>143</v>
      </c>
      <c r="K15" s="30" t="s">
        <v>112</v>
      </c>
    </row>
    <row r="16" spans="1:11" ht="15.75" thickBot="1" x14ac:dyDescent="0.3">
      <c r="A16" s="8" t="s">
        <v>22</v>
      </c>
      <c r="B16" s="24"/>
      <c r="C16" s="31" t="s">
        <v>90</v>
      </c>
      <c r="I16" s="52" t="s">
        <v>39</v>
      </c>
      <c r="J16" s="23" t="s">
        <v>40</v>
      </c>
      <c r="K16" s="29" t="s">
        <v>61</v>
      </c>
    </row>
    <row r="17" spans="1:11" ht="15.75" thickBot="1" x14ac:dyDescent="0.3">
      <c r="A17" s="52" t="s">
        <v>80</v>
      </c>
      <c r="B17" s="19" t="s">
        <v>15</v>
      </c>
      <c r="C17" s="29" t="s">
        <v>99</v>
      </c>
      <c r="I17" s="43" t="s">
        <v>63</v>
      </c>
      <c r="J17" s="24"/>
      <c r="K17" s="31" t="s">
        <v>111</v>
      </c>
    </row>
    <row r="18" spans="1:11" x14ac:dyDescent="0.25">
      <c r="A18" s="42" t="s">
        <v>81</v>
      </c>
      <c r="B18" s="20" t="s">
        <v>58</v>
      </c>
      <c r="C18" s="26" t="s">
        <v>59</v>
      </c>
      <c r="E18" s="40" t="s">
        <v>23</v>
      </c>
      <c r="F18" s="35">
        <v>799000</v>
      </c>
      <c r="G18" s="29" t="s">
        <v>103</v>
      </c>
      <c r="I18" s="43" t="s">
        <v>62</v>
      </c>
      <c r="J18" s="24"/>
      <c r="K18" s="31" t="s">
        <v>111</v>
      </c>
    </row>
    <row r="19" spans="1:11" x14ac:dyDescent="0.25">
      <c r="A19" s="42" t="s">
        <v>37</v>
      </c>
      <c r="B19" s="21" t="s">
        <v>36</v>
      </c>
      <c r="C19" s="31" t="s">
        <v>100</v>
      </c>
      <c r="E19" s="41" t="s">
        <v>24</v>
      </c>
      <c r="F19" s="36">
        <v>40000</v>
      </c>
      <c r="G19" s="31" t="s">
        <v>104</v>
      </c>
      <c r="I19" s="42" t="s">
        <v>41</v>
      </c>
      <c r="J19" s="53">
        <f>(J17+J18)/2</f>
        <v>0</v>
      </c>
      <c r="K19" s="45" t="s">
        <v>122</v>
      </c>
    </row>
    <row r="20" spans="1:11" ht="15.75" thickBot="1" x14ac:dyDescent="0.3">
      <c r="A20" s="55" t="s">
        <v>38</v>
      </c>
      <c r="B20" s="22" t="s">
        <v>36</v>
      </c>
      <c r="C20" s="30" t="s">
        <v>101</v>
      </c>
      <c r="E20" s="42" t="s">
        <v>5</v>
      </c>
      <c r="F20" s="37">
        <v>1202</v>
      </c>
      <c r="G20" s="31" t="s">
        <v>105</v>
      </c>
      <c r="I20" s="50" t="s">
        <v>77</v>
      </c>
      <c r="J20" s="58" t="s">
        <v>78</v>
      </c>
      <c r="K20" s="30" t="s">
        <v>79</v>
      </c>
    </row>
    <row r="21" spans="1:11" ht="15.75" thickBot="1" x14ac:dyDescent="0.3">
      <c r="A21" s="11" t="s">
        <v>10</v>
      </c>
      <c r="B21" s="20" t="s">
        <v>43</v>
      </c>
      <c r="C21" s="31" t="s">
        <v>102</v>
      </c>
      <c r="E21" s="42" t="s">
        <v>7</v>
      </c>
      <c r="F21" s="37">
        <v>643000</v>
      </c>
      <c r="G21" s="31" t="s">
        <v>106</v>
      </c>
      <c r="I21" s="13" t="s">
        <v>25</v>
      </c>
      <c r="J21" s="49" t="s">
        <v>60</v>
      </c>
      <c r="K21" s="18"/>
    </row>
    <row r="22" spans="1:11" x14ac:dyDescent="0.25">
      <c r="A22" s="11" t="s">
        <v>27</v>
      </c>
      <c r="B22" s="20" t="s">
        <v>43</v>
      </c>
      <c r="C22" s="31" t="s">
        <v>102</v>
      </c>
      <c r="E22" s="41" t="s">
        <v>6</v>
      </c>
      <c r="F22" s="38">
        <f>(F18/B6)</f>
        <v>5154.8387096774195</v>
      </c>
      <c r="G22" s="45" t="s">
        <v>122</v>
      </c>
      <c r="I22" s="48" t="s">
        <v>125</v>
      </c>
      <c r="J22" s="23"/>
      <c r="K22" s="29" t="s">
        <v>110</v>
      </c>
    </row>
    <row r="23" spans="1:11" x14ac:dyDescent="0.25">
      <c r="A23" s="11" t="s">
        <v>13</v>
      </c>
      <c r="B23" s="20" t="s">
        <v>43</v>
      </c>
      <c r="C23" s="31" t="s">
        <v>102</v>
      </c>
      <c r="E23" s="41" t="s">
        <v>8</v>
      </c>
      <c r="F23" s="38">
        <f>(F18/B10)</f>
        <v>492.60172626387174</v>
      </c>
      <c r="G23" s="45" t="s">
        <v>122</v>
      </c>
      <c r="I23" s="43" t="s">
        <v>126</v>
      </c>
      <c r="J23" s="20"/>
      <c r="K23" s="31" t="s">
        <v>110</v>
      </c>
    </row>
    <row r="24" spans="1:11" ht="15.75" thickBot="1" x14ac:dyDescent="0.3">
      <c r="A24" s="12" t="s">
        <v>31</v>
      </c>
      <c r="B24" s="25" t="s">
        <v>43</v>
      </c>
      <c r="C24" s="30" t="s">
        <v>102</v>
      </c>
      <c r="E24" s="41" t="s">
        <v>82</v>
      </c>
      <c r="F24" s="37">
        <v>4632</v>
      </c>
      <c r="G24" s="31" t="s">
        <v>107</v>
      </c>
      <c r="I24" s="43" t="s">
        <v>127</v>
      </c>
      <c r="J24" s="20"/>
      <c r="K24" s="31" t="s">
        <v>110</v>
      </c>
    </row>
    <row r="25" spans="1:11" ht="15.75" thickBot="1" x14ac:dyDescent="0.3">
      <c r="A25" s="48" t="s">
        <v>14</v>
      </c>
      <c r="B25" s="23" t="s">
        <v>43</v>
      </c>
      <c r="C25" s="29" t="s">
        <v>102</v>
      </c>
      <c r="E25" s="44" t="s">
        <v>83</v>
      </c>
      <c r="F25" s="39">
        <v>3669</v>
      </c>
      <c r="G25" s="30" t="s">
        <v>108</v>
      </c>
      <c r="I25" s="43" t="s">
        <v>128</v>
      </c>
      <c r="J25" s="20"/>
      <c r="K25" s="31" t="s">
        <v>110</v>
      </c>
    </row>
    <row r="26" spans="1:11" ht="15.75" thickBot="1" x14ac:dyDescent="0.3">
      <c r="A26" s="43" t="s">
        <v>11</v>
      </c>
      <c r="B26" s="20" t="s">
        <v>43</v>
      </c>
      <c r="C26" s="31" t="s">
        <v>102</v>
      </c>
      <c r="E26" s="7" t="s">
        <v>114</v>
      </c>
      <c r="F26" s="47">
        <f>F20+F24</f>
        <v>5834</v>
      </c>
      <c r="G26" s="45" t="s">
        <v>123</v>
      </c>
      <c r="I26" s="43" t="s">
        <v>129</v>
      </c>
      <c r="J26" s="20"/>
      <c r="K26" s="31" t="s">
        <v>110</v>
      </c>
    </row>
    <row r="27" spans="1:11" x14ac:dyDescent="0.25">
      <c r="A27" s="43" t="s">
        <v>12</v>
      </c>
      <c r="B27" s="20" t="s">
        <v>43</v>
      </c>
      <c r="C27" s="31" t="s">
        <v>102</v>
      </c>
      <c r="E27" s="13" t="s">
        <v>67</v>
      </c>
      <c r="F27" s="5">
        <v>168</v>
      </c>
      <c r="G27" s="29" t="s">
        <v>70</v>
      </c>
      <c r="I27" s="43" t="s">
        <v>130</v>
      </c>
      <c r="J27" s="20"/>
      <c r="K27" s="31" t="s">
        <v>110</v>
      </c>
    </row>
    <row r="28" spans="1:11" x14ac:dyDescent="0.25">
      <c r="A28" s="54" t="s">
        <v>28</v>
      </c>
      <c r="B28" s="20" t="s">
        <v>43</v>
      </c>
      <c r="C28" s="31" t="s">
        <v>102</v>
      </c>
      <c r="E28" s="11" t="s">
        <v>68</v>
      </c>
      <c r="F28" s="2">
        <v>45519</v>
      </c>
      <c r="G28" s="31" t="s">
        <v>71</v>
      </c>
      <c r="I28" s="43" t="s">
        <v>131</v>
      </c>
      <c r="J28" s="20"/>
      <c r="K28" s="31" t="s">
        <v>110</v>
      </c>
    </row>
    <row r="29" spans="1:11" x14ac:dyDescent="0.25">
      <c r="A29" s="43" t="s">
        <v>29</v>
      </c>
      <c r="B29" s="20" t="s">
        <v>43</v>
      </c>
      <c r="C29" s="31" t="s">
        <v>102</v>
      </c>
      <c r="E29" s="11" t="s">
        <v>69</v>
      </c>
      <c r="F29" s="27">
        <f>F28-F27</f>
        <v>45351</v>
      </c>
      <c r="G29" s="45" t="s">
        <v>123</v>
      </c>
      <c r="I29" s="43" t="s">
        <v>132</v>
      </c>
      <c r="J29" s="20"/>
      <c r="K29" s="31" t="s">
        <v>110</v>
      </c>
    </row>
    <row r="30" spans="1:11" ht="15.75" thickBot="1" x14ac:dyDescent="0.3">
      <c r="A30" s="50" t="s">
        <v>30</v>
      </c>
      <c r="B30" s="25" t="s">
        <v>43</v>
      </c>
      <c r="C30" s="30" t="s">
        <v>102</v>
      </c>
      <c r="E30" s="9" t="s">
        <v>115</v>
      </c>
      <c r="F30" s="32">
        <f ca="1">TODAY()-F29</f>
        <v>175</v>
      </c>
      <c r="G30" s="46" t="s">
        <v>123</v>
      </c>
      <c r="I30" s="50" t="s">
        <v>133</v>
      </c>
      <c r="J30" s="25" t="s">
        <v>149</v>
      </c>
      <c r="K30" s="30" t="s">
        <v>110</v>
      </c>
    </row>
    <row r="31" spans="1:11" ht="15.75" thickBot="1" x14ac:dyDescent="0.3">
      <c r="I31" s="51"/>
      <c r="J31" s="28"/>
      <c r="K31" s="28"/>
    </row>
    <row r="32" spans="1:11" x14ac:dyDescent="0.25">
      <c r="A32" s="59" t="s">
        <v>144</v>
      </c>
      <c r="B32" s="5"/>
      <c r="C32" s="5"/>
      <c r="D32" s="5"/>
      <c r="E32" s="60" t="s">
        <v>147</v>
      </c>
      <c r="F32" s="5"/>
      <c r="G32" s="5"/>
      <c r="H32" s="5"/>
      <c r="I32" s="5"/>
      <c r="J32" s="5"/>
      <c r="K32" s="61"/>
    </row>
    <row r="33" spans="1:11" ht="15.75" thickBot="1" x14ac:dyDescent="0.3">
      <c r="A33" s="62" t="s">
        <v>145</v>
      </c>
      <c r="B33" s="6"/>
      <c r="C33" s="6"/>
      <c r="D33" s="6"/>
      <c r="E33" s="63" t="s">
        <v>148</v>
      </c>
      <c r="F33" s="6"/>
      <c r="G33" s="6"/>
      <c r="H33" s="6"/>
      <c r="I33" s="6"/>
      <c r="J33" s="6"/>
      <c r="K33" s="64"/>
    </row>
    <row r="41" spans="1:11" x14ac:dyDescent="0.25">
      <c r="A41" s="4"/>
    </row>
    <row r="42" spans="1:11" x14ac:dyDescent="0.25">
      <c r="E42" s="4"/>
    </row>
    <row r="44" spans="1:11" x14ac:dyDescent="0.25">
      <c r="A44" s="4"/>
    </row>
    <row r="45" spans="1:11" x14ac:dyDescent="0.25">
      <c r="A45" s="3"/>
    </row>
    <row r="48" spans="1:11" x14ac:dyDescent="0.25">
      <c r="A48" s="4"/>
    </row>
    <row r="49" spans="1:1" x14ac:dyDescent="0.25">
      <c r="A49" s="3"/>
    </row>
    <row r="54" spans="1:1" x14ac:dyDescent="0.25">
      <c r="A54" s="4"/>
    </row>
    <row r="55" spans="1:1" x14ac:dyDescent="0.25">
      <c r="A55" s="3"/>
    </row>
    <row r="62" spans="1:1" x14ac:dyDescent="0.25">
      <c r="A62" s="4"/>
    </row>
    <row r="63" spans="1:1" x14ac:dyDescent="0.25">
      <c r="A63" s="3"/>
    </row>
    <row r="66" spans="1:1" x14ac:dyDescent="0.25">
      <c r="A66" s="4"/>
    </row>
    <row r="90" spans="1:1" x14ac:dyDescent="0.25">
      <c r="A90" s="1"/>
    </row>
  </sheetData>
  <hyperlinks>
    <hyperlink ref="A1" location="index!A1" display="INDEX" xr:uid="{B28B7756-7F42-4E6B-ACE2-4F2972F5F780}"/>
    <hyperlink ref="B17" r:id="rId1" xr:uid="{FBF083D6-561A-41F0-B6C7-4CB2057421E1}"/>
    <hyperlink ref="C18" r:id="rId2" xr:uid="{D7CA45AA-4E05-46FA-A161-29C8C77EAF96}"/>
    <hyperlink ref="A32" r:id="rId3" xr:uid="{443CEA9C-DC29-4EE5-9E6D-E524BA367F91}"/>
    <hyperlink ref="A33" r:id="rId4" xr:uid="{0A6DF0DB-2021-4D64-914B-ECC6A1E0C237}"/>
  </hyperlinks>
  <pageMargins left="0.7" right="0.7" top="0.75" bottom="0.75" header="0.3" footer="0.3"/>
  <pageSetup paperSize="9" orientation="portrait" r:id="rId5"/>
  <drawing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4" ma:contentTypeDescription="Opret et nyt dokument." ma:contentTypeScope="" ma:versionID="4f2a415b245e953ddc73bc191615363d">
  <xsd:schema xmlns:xsd="http://www.w3.org/2001/XMLSchema" xmlns:xs="http://www.w3.org/2001/XMLSchema" xmlns:p="http://schemas.microsoft.com/office/2006/metadata/properties" xmlns:ns2="d0d72858-2488-40cd-8bf1-1d1bf42163d5" targetNamespace="http://schemas.microsoft.com/office/2006/metadata/properties" ma:root="true" ma:fieldsID="84b2cad4f0828d360c6b85faef395e66" ns2:_="">
    <xsd:import namespace="d0d72858-2488-40cd-8bf1-1d1bf4216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A747DB-100A-4C72-AFB4-EF5A1C6C4342}"/>
</file>

<file path=customXml/itemProps2.xml><?xml version="1.0" encoding="utf-8"?>
<ds:datastoreItem xmlns:ds="http://schemas.openxmlformats.org/officeDocument/2006/customXml" ds:itemID="{54DF009F-B7C5-4EC1-B950-94016A8A5019}"/>
</file>

<file path=customXml/itemProps3.xml><?xml version="1.0" encoding="utf-8"?>
<ds:datastoreItem xmlns:ds="http://schemas.openxmlformats.org/officeDocument/2006/customXml" ds:itemID="{9A0154AA-6BD4-48B7-8820-FEC98EE5E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TEMPLATE</vt:lpstr>
      <vt:lpstr>INDEX</vt:lpstr>
      <vt:lpstr>Orevej 74 Ore</vt:lpstr>
      <vt:lpstr>Tårsvej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Niels Krogsgaard Otten</cp:lastModifiedBy>
  <dcterms:created xsi:type="dcterms:W3CDTF">2015-06-05T18:19:34Z</dcterms:created>
  <dcterms:modified xsi:type="dcterms:W3CDTF">2024-08-22T07:07:59Z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