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ektprotein-my.sharepoint.com/personal/info_insektprotein_dk/Documents/"/>
    </mc:Choice>
  </mc:AlternateContent>
  <xr:revisionPtr revIDLastSave="46" documentId="8_{57996A97-FF2F-4BEC-B28B-8CCE7E37A917}" xr6:coauthVersionLast="47" xr6:coauthVersionMax="47" xr10:uidLastSave="{C48DAFCC-6D87-4D40-A824-2933B5F79CDC}"/>
  <bookViews>
    <workbookView xWindow="-120" yWindow="-120" windowWidth="29040" windowHeight="15840" xr2:uid="{B3AF35E5-C655-4DCC-9F41-01535E470F61}"/>
  </bookViews>
  <sheets>
    <sheet name="Vindla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K48" i="1" l="1"/>
  <c r="K50" i="1" l="1"/>
  <c r="K49" i="1"/>
  <c r="D38" i="1"/>
  <c r="D39" i="1" s="1"/>
  <c r="D32" i="1"/>
  <c r="D23" i="1"/>
  <c r="D26" i="1" s="1"/>
  <c r="D29" i="1" s="1"/>
  <c r="D35" i="1" l="1"/>
  <c r="D42" i="1"/>
  <c r="D41" i="1"/>
  <c r="D40" i="1"/>
</calcChain>
</file>

<file path=xl/sharedStrings.xml><?xml version="1.0" encoding="utf-8"?>
<sst xmlns="http://schemas.openxmlformats.org/spreadsheetml/2006/main" count="68" uniqueCount="55">
  <si>
    <t>Beregning af vindlaster</t>
  </si>
  <si>
    <t>Af Michael Pedersen</t>
  </si>
  <si>
    <t>Nr.</t>
  </si>
  <si>
    <r>
      <t>Orografofaktoren(C</t>
    </r>
    <r>
      <rPr>
        <sz val="8"/>
        <color theme="1"/>
        <rFont val="Aptos Narrow"/>
        <family val="2"/>
        <scheme val="minor"/>
      </rPr>
      <t>0(z)</t>
    </r>
    <r>
      <rPr>
        <sz val="11"/>
        <color theme="1"/>
        <rFont val="Aptos Narrow"/>
        <family val="2"/>
        <scheme val="minor"/>
      </rPr>
      <t>):</t>
    </r>
  </si>
  <si>
    <t>1-1,6</t>
  </si>
  <si>
    <t>Basis vindhastighed</t>
  </si>
  <si>
    <t xml:space="preserve">Øst </t>
  </si>
  <si>
    <t>[m/s]</t>
  </si>
  <si>
    <t>Basisvindhastighed:</t>
  </si>
  <si>
    <t>Vest</t>
  </si>
  <si>
    <t>Terrænkategori vælges:</t>
  </si>
  <si>
    <t>[m]</t>
  </si>
  <si>
    <t xml:space="preserve">Terrænkategori: </t>
  </si>
  <si>
    <r>
      <t>Z</t>
    </r>
    <r>
      <rPr>
        <sz val="8"/>
        <color theme="1"/>
        <rFont val="Aptos Narrow"/>
        <family val="2"/>
        <scheme val="minor"/>
      </rPr>
      <t>0</t>
    </r>
  </si>
  <si>
    <r>
      <t>Z</t>
    </r>
    <r>
      <rPr>
        <sz val="8"/>
        <color theme="1"/>
        <rFont val="Aptos Narrow"/>
        <family val="2"/>
        <scheme val="minor"/>
      </rPr>
      <t>min</t>
    </r>
  </si>
  <si>
    <r>
      <t>Z</t>
    </r>
    <r>
      <rPr>
        <sz val="8"/>
        <color theme="1"/>
        <rFont val="Aptos Narrow"/>
        <family val="2"/>
        <scheme val="minor"/>
      </rPr>
      <t>maks</t>
    </r>
  </si>
  <si>
    <t>Vand</t>
  </si>
  <si>
    <t>Land</t>
  </si>
  <si>
    <t>Forstad</t>
  </si>
  <si>
    <t>By</t>
  </si>
  <si>
    <t>Terrænfaktor</t>
  </si>
  <si>
    <r>
      <t>K</t>
    </r>
    <r>
      <rPr>
        <sz val="8"/>
        <color theme="1"/>
        <rFont val="Aptos Narrow"/>
        <family val="2"/>
        <scheme val="minor"/>
      </rPr>
      <t>r</t>
    </r>
    <r>
      <rPr>
        <sz val="11"/>
        <color theme="1"/>
        <rFont val="Aptos Narrow"/>
        <family val="2"/>
        <scheme val="minor"/>
      </rPr>
      <t>=</t>
    </r>
  </si>
  <si>
    <t>Ruhedsfaktor:</t>
  </si>
  <si>
    <r>
      <t>C</t>
    </r>
    <r>
      <rPr>
        <sz val="8"/>
        <color theme="1"/>
        <rFont val="Aptos Narrow"/>
        <family val="2"/>
        <scheme val="minor"/>
      </rPr>
      <t>r</t>
    </r>
    <r>
      <rPr>
        <sz val="11"/>
        <color theme="1"/>
        <rFont val="Aptos Narrow"/>
        <family val="2"/>
        <scheme val="minor"/>
      </rPr>
      <t>(z)</t>
    </r>
    <r>
      <rPr>
        <sz val="8"/>
        <color theme="1"/>
        <rFont val="Aptos Narrow"/>
        <family val="2"/>
        <scheme val="minor"/>
      </rPr>
      <t>=</t>
    </r>
  </si>
  <si>
    <t>Middelvindhastighed:</t>
  </si>
  <si>
    <r>
      <t>v</t>
    </r>
    <r>
      <rPr>
        <sz val="8"/>
        <color theme="1"/>
        <rFont val="Aptos Narrow"/>
        <family val="2"/>
        <scheme val="minor"/>
      </rPr>
      <t>m</t>
    </r>
    <r>
      <rPr>
        <sz val="11"/>
        <color theme="1"/>
        <rFont val="Aptos Narrow"/>
        <family val="2"/>
        <scheme val="minor"/>
      </rPr>
      <t>(z)=</t>
    </r>
  </si>
  <si>
    <t>Vindens turbolens:</t>
  </si>
  <si>
    <r>
      <t>l</t>
    </r>
    <r>
      <rPr>
        <sz val="8"/>
        <color theme="1"/>
        <rFont val="Aptos Narrow"/>
        <family val="2"/>
        <scheme val="minor"/>
      </rPr>
      <t>v</t>
    </r>
    <r>
      <rPr>
        <sz val="11"/>
        <color theme="1"/>
        <rFont val="Aptos Narrow"/>
        <family val="2"/>
        <scheme val="minor"/>
      </rPr>
      <t>(z)=</t>
    </r>
  </si>
  <si>
    <t>Peakhastighedstryk:</t>
  </si>
  <si>
    <r>
      <t>q</t>
    </r>
    <r>
      <rPr>
        <sz val="8"/>
        <color theme="1"/>
        <rFont val="Aptos Narrow"/>
        <family val="2"/>
        <scheme val="minor"/>
      </rPr>
      <t>p(z)</t>
    </r>
    <r>
      <rPr>
        <sz val="11"/>
        <color theme="1"/>
        <rFont val="Aptos Narrow"/>
        <family val="2"/>
        <scheme val="minor"/>
      </rPr>
      <t>=</t>
    </r>
  </si>
  <si>
    <r>
      <t>[kN/m</t>
    </r>
    <r>
      <rPr>
        <sz val="11"/>
        <color theme="1"/>
        <rFont val="Calibri"/>
        <family val="2"/>
      </rPr>
      <t>²</t>
    </r>
    <r>
      <rPr>
        <sz val="11"/>
        <color theme="1"/>
        <rFont val="Aptos Narrow"/>
        <family val="2"/>
      </rPr>
      <t>]</t>
    </r>
  </si>
  <si>
    <t>Vind på facader:</t>
  </si>
  <si>
    <r>
      <t>e</t>
    </r>
    <r>
      <rPr>
        <sz val="8"/>
        <color theme="1"/>
        <rFont val="Aptos Narrow"/>
        <family val="2"/>
        <scheme val="minor"/>
      </rPr>
      <t>(min)</t>
    </r>
    <r>
      <rPr>
        <sz val="11"/>
        <color theme="1"/>
        <rFont val="Aptos Narrow"/>
        <family val="2"/>
        <scheme val="minor"/>
      </rPr>
      <t>=</t>
    </r>
  </si>
  <si>
    <t>e=</t>
  </si>
  <si>
    <t>A=</t>
  </si>
  <si>
    <t>B=</t>
  </si>
  <si>
    <t>C=</t>
  </si>
  <si>
    <t>h/d=</t>
  </si>
  <si>
    <t>Zone h/d</t>
  </si>
  <si>
    <t>A</t>
  </si>
  <si>
    <t>B</t>
  </si>
  <si>
    <t>C</t>
  </si>
  <si>
    <t>D</t>
  </si>
  <si>
    <t>E</t>
  </si>
  <si>
    <r>
      <t xml:space="preserve">Korrelationsfaktor </t>
    </r>
    <r>
      <rPr>
        <sz val="11"/>
        <color theme="1"/>
        <rFont val="Aptos Narrow"/>
        <family val="2"/>
      </rPr>
      <t>ρ</t>
    </r>
  </si>
  <si>
    <r>
      <t>(D-E)*</t>
    </r>
    <r>
      <rPr>
        <sz val="11"/>
        <color theme="1"/>
        <rFont val="Aptos Narrow"/>
        <family val="2"/>
      </rPr>
      <t>ρ</t>
    </r>
  </si>
  <si>
    <t>≤0,25</t>
  </si>
  <si>
    <r>
      <t>Turbolensfaktor (k</t>
    </r>
    <r>
      <rPr>
        <sz val="8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>):</t>
    </r>
  </si>
  <si>
    <t>Ifølge nationale anneks.</t>
  </si>
  <si>
    <t>Højde:</t>
  </si>
  <si>
    <t>bredde:</t>
  </si>
  <si>
    <t>Længde:</t>
  </si>
  <si>
    <t>Enhed:</t>
  </si>
  <si>
    <t xml:space="preserve"> </t>
  </si>
  <si>
    <t>Hvorfor kan jeg ikke markere denne række med betinget formatering?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</si>
</sst>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7" x14ac:knownFonts="1">
    <font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4" borderId="0" xfId="0" applyFill="1"/>
    <xf numFmtId="0" fontId="0" fillId="3" borderId="1" xfId="0" applyFill="1" applyBorder="1"/>
    <xf numFmtId="2" fontId="0" fillId="3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64" fontId="0" fillId="2" borderId="1" xfId="0" applyNumberForma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2" borderId="1" xfId="0" applyFill="1" applyBorder="1"/>
    <xf numFmtId="0" fontId="2" fillId="0" borderId="1" xfId="0" applyFont="1" applyBorder="1" applyAlignment="1">
      <alignment vertical="center"/>
    </xf>
    <xf numFmtId="0" fontId="0" fillId="0" borderId="5" xfId="0" applyBorder="1"/>
    <xf numFmtId="1" fontId="0" fillId="4" borderId="0" xfId="0" applyNumberFormat="1" applyFill="1" applyAlignment="1">
      <alignment horizontal="center"/>
    </xf>
    <xf numFmtId="0" fontId="4" fillId="0" borderId="0" xfId="0" applyFont="1"/>
    <xf numFmtId="165" fontId="0" fillId="3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NumberFormat="1" applyBorder="1"/>
    <xf numFmtId="0" fontId="0" fillId="0" borderId="0" xfId="0" applyAlignment="1"/>
  </cellXfs>
  <cellStyles count="2">
    <cellStyle name="Komma" xfId="1" builtinId="3"/>
    <cellStyle name="Normal" xfId="0" builtinId="0"/>
  </cellStyles>
  <dxfs count="7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6</xdr:row>
      <xdr:rowOff>0</xdr:rowOff>
    </xdr:from>
    <xdr:to>
      <xdr:col>16</xdr:col>
      <xdr:colOff>503463</xdr:colOff>
      <xdr:row>14</xdr:row>
      <xdr:rowOff>12325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9A8BF691-2764-490C-AABD-5DAED4D0F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2850" y="1228725"/>
          <a:ext cx="1865538" cy="15363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19051</xdr:colOff>
      <xdr:row>36</xdr:row>
      <xdr:rowOff>3635</xdr:rowOff>
    </xdr:from>
    <xdr:to>
      <xdr:col>9</xdr:col>
      <xdr:colOff>133351</xdr:colOff>
      <xdr:row>43</xdr:row>
      <xdr:rowOff>892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6CC303B9-2EAB-40C3-BE3C-37C92EB69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6" y="6861635"/>
          <a:ext cx="2667000" cy="1330757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28575</xdr:colOff>
      <xdr:row>27</xdr:row>
      <xdr:rowOff>9526</xdr:rowOff>
    </xdr:from>
    <xdr:to>
      <xdr:col>7</xdr:col>
      <xdr:colOff>600075</xdr:colOff>
      <xdr:row>29</xdr:row>
      <xdr:rowOff>44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452329E9-581A-FF3D-9CD5-A1E6ED00C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5153026"/>
          <a:ext cx="1905000" cy="371518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19049</xdr:colOff>
      <xdr:row>21</xdr:row>
      <xdr:rowOff>0</xdr:rowOff>
    </xdr:from>
    <xdr:to>
      <xdr:col>8</xdr:col>
      <xdr:colOff>0</xdr:colOff>
      <xdr:row>22</xdr:row>
      <xdr:rowOff>171491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15B5F136-720C-7BE7-6074-187E9C3F1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4000500"/>
          <a:ext cx="1924051" cy="361991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9525</xdr:colOff>
      <xdr:row>24</xdr:row>
      <xdr:rowOff>9525</xdr:rowOff>
    </xdr:from>
    <xdr:to>
      <xdr:col>8</xdr:col>
      <xdr:colOff>0</xdr:colOff>
      <xdr:row>25</xdr:row>
      <xdr:rowOff>171483</xdr:rowOff>
    </xdr:to>
    <xdr:pic>
      <xdr:nvPicPr>
        <xdr:cNvPr id="11" name="Billede 10">
          <a:extLst>
            <a:ext uri="{FF2B5EF4-FFF2-40B4-BE49-F238E27FC236}">
              <a16:creationId xmlns:a16="http://schemas.microsoft.com/office/drawing/2014/main" id="{A9B203F5-5EDF-9F26-F751-3332B868E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4581525"/>
          <a:ext cx="1933575" cy="352458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28575</xdr:colOff>
      <xdr:row>29</xdr:row>
      <xdr:rowOff>187735</xdr:rowOff>
    </xdr:from>
    <xdr:to>
      <xdr:col>6</xdr:col>
      <xdr:colOff>361950</xdr:colOff>
      <xdr:row>31</xdr:row>
      <xdr:rowOff>161980</xdr:rowOff>
    </xdr:to>
    <xdr:pic>
      <xdr:nvPicPr>
        <xdr:cNvPr id="13" name="Billede 12">
          <a:extLst>
            <a:ext uri="{FF2B5EF4-FFF2-40B4-BE49-F238E27FC236}">
              <a16:creationId xmlns:a16="http://schemas.microsoft.com/office/drawing/2014/main" id="{6A36B0EC-FAF9-8D3D-426D-B1EC4BCD3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5712235"/>
          <a:ext cx="1057275" cy="355245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19050</xdr:colOff>
      <xdr:row>33</xdr:row>
      <xdr:rowOff>28575</xdr:rowOff>
    </xdr:from>
    <xdr:to>
      <xdr:col>8</xdr:col>
      <xdr:colOff>590550</xdr:colOff>
      <xdr:row>34</xdr:row>
      <xdr:rowOff>181018</xdr:rowOff>
    </xdr:to>
    <xdr:pic>
      <xdr:nvPicPr>
        <xdr:cNvPr id="16" name="Billede 15">
          <a:extLst>
            <a:ext uri="{FF2B5EF4-FFF2-40B4-BE49-F238E27FC236}">
              <a16:creationId xmlns:a16="http://schemas.microsoft.com/office/drawing/2014/main" id="{DE4925F2-D013-EA3C-B34E-81E12B639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6315075"/>
          <a:ext cx="2514600" cy="342943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>
    <xdr:from>
      <xdr:col>11</xdr:col>
      <xdr:colOff>0</xdr:colOff>
      <xdr:row>49</xdr:row>
      <xdr:rowOff>104775</xdr:rowOff>
    </xdr:from>
    <xdr:to>
      <xdr:col>12</xdr:col>
      <xdr:colOff>0</xdr:colOff>
      <xdr:row>49</xdr:row>
      <xdr:rowOff>123825</xdr:rowOff>
    </xdr:to>
    <xdr:cxnSp macro="">
      <xdr:nvCxnSpPr>
        <xdr:cNvPr id="3" name="Lige pilforbindelse 2">
          <a:extLst>
            <a:ext uri="{FF2B5EF4-FFF2-40B4-BE49-F238E27FC236}">
              <a16:creationId xmlns:a16="http://schemas.microsoft.com/office/drawing/2014/main" id="{F32987FA-DDAB-72D8-7D8A-370AF6E771F3}"/>
            </a:ext>
          </a:extLst>
        </xdr:cNvPr>
        <xdr:cNvCxnSpPr/>
      </xdr:nvCxnSpPr>
      <xdr:spPr>
        <a:xfrm flipH="1" flipV="1">
          <a:off x="5991225" y="9439275"/>
          <a:ext cx="609600" cy="190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19050</xdr:colOff>
      <xdr:row>24</xdr:row>
      <xdr:rowOff>57150</xdr:rowOff>
    </xdr:from>
    <xdr:to>
      <xdr:col>23</xdr:col>
      <xdr:colOff>476250</xdr:colOff>
      <xdr:row>39</xdr:row>
      <xdr:rowOff>50740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ECEC4576-741F-F5D0-32B7-722A6CE69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5" y="4629150"/>
          <a:ext cx="7772400" cy="2851090"/>
        </a:xfrm>
        <a:prstGeom prst="rect">
          <a:avLst/>
        </a:prstGeom>
      </xdr:spPr>
    </xdr:pic>
    <xdr:clientData/>
  </xdr:twoCellAnchor>
  <xdr:twoCellAnchor>
    <xdr:from>
      <xdr:col>7</xdr:col>
      <xdr:colOff>590549</xdr:colOff>
      <xdr:row>52</xdr:row>
      <xdr:rowOff>142874</xdr:rowOff>
    </xdr:from>
    <xdr:to>
      <xdr:col>12</xdr:col>
      <xdr:colOff>542924</xdr:colOff>
      <xdr:row>61</xdr:row>
      <xdr:rowOff>38099</xdr:rowOff>
    </xdr:to>
    <xdr:sp macro="" textlink="">
      <xdr:nvSpPr>
        <xdr:cNvPr id="7" name="Tekstfelt 6">
          <a:extLst>
            <a:ext uri="{FF2B5EF4-FFF2-40B4-BE49-F238E27FC236}">
              <a16:creationId xmlns:a16="http://schemas.microsoft.com/office/drawing/2014/main" id="{0D5DD664-DD4F-FAC4-2087-F908CF2A0659}"/>
            </a:ext>
          </a:extLst>
        </xdr:cNvPr>
        <xdr:cNvSpPr txBox="1"/>
      </xdr:nvSpPr>
      <xdr:spPr>
        <a:xfrm>
          <a:off x="4143374" y="10048874"/>
          <a:ext cx="3000375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Formatering af teksten i feltet C50 ≤0,25 og "≤0,25" i formlen skal være helt det samme.</a:t>
          </a:r>
          <a:r>
            <a:rPr lang="da-DK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 </a:t>
          </a:r>
          <a:r>
            <a:rPr lang="da-DK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gøres ved at lave en kopi paste. </a:t>
          </a:r>
          <a:br>
            <a:rPr lang="da-DK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a-DK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Eller  sktive koden i notepate. </a:t>
          </a:r>
          <a:br>
            <a:rPr lang="da-DK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a-DK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Årsagen er, at der nemt kan indsnige sig usynlige tegn.--&gt; Word</a:t>
          </a:r>
          <a:r>
            <a:rPr lang="da-DK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og web sider er meget slem til at lave disse ting. Hvis du har taget koden fra det jeg har lagt op, vil der være en mulighed for at det sker.</a:t>
          </a:r>
          <a:br>
            <a:rPr lang="da-DK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da-DK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FF073-9143-4383-8884-BFA9502A1A11}">
  <sheetPr>
    <tabColor theme="1"/>
  </sheetPr>
  <dimension ref="A1:Q52"/>
  <sheetViews>
    <sheetView tabSelected="1" topLeftCell="A43" workbookViewId="0">
      <selection activeCell="P60" sqref="P60"/>
    </sheetView>
  </sheetViews>
  <sheetFormatPr defaultRowHeight="15" x14ac:dyDescent="0.25"/>
  <cols>
    <col min="1" max="1" width="3" customWidth="1"/>
    <col min="2" max="2" width="9.140625" hidden="1" customWidth="1"/>
    <col min="4" max="4" width="12" customWidth="1"/>
    <col min="6" max="6" width="10.85546875" bestFit="1" customWidth="1"/>
  </cols>
  <sheetData>
    <row r="1" spans="1:14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4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4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4" ht="15" customHeight="1" x14ac:dyDescent="0.25">
      <c r="A4" s="20" t="s">
        <v>2</v>
      </c>
      <c r="B4" s="15"/>
      <c r="C4" s="26" t="s">
        <v>1</v>
      </c>
      <c r="D4" s="26"/>
      <c r="E4" s="26"/>
      <c r="F4" s="26"/>
      <c r="G4" s="26"/>
      <c r="H4" s="26"/>
      <c r="I4" s="26"/>
      <c r="J4" s="26"/>
      <c r="K4" s="26"/>
    </row>
    <row r="5" spans="1:14" ht="15" customHeight="1" x14ac:dyDescent="0.25">
      <c r="A5" s="20"/>
      <c r="B5" s="15"/>
      <c r="C5" s="26"/>
      <c r="D5" s="26"/>
      <c r="E5" s="26"/>
      <c r="F5" s="26"/>
      <c r="G5" s="26"/>
      <c r="H5" s="26"/>
      <c r="I5" s="26"/>
      <c r="J5" s="26"/>
      <c r="K5" s="26"/>
    </row>
    <row r="8" spans="1:14" x14ac:dyDescent="0.25">
      <c r="C8" s="21" t="s">
        <v>3</v>
      </c>
      <c r="D8" s="21"/>
      <c r="E8" s="10">
        <v>1</v>
      </c>
      <c r="F8" t="s">
        <v>4</v>
      </c>
      <c r="I8" s="9" t="s">
        <v>51</v>
      </c>
      <c r="J8" s="14">
        <v>10</v>
      </c>
      <c r="L8" s="20" t="s">
        <v>5</v>
      </c>
      <c r="M8" s="20"/>
      <c r="N8" s="20"/>
    </row>
    <row r="9" spans="1:14" x14ac:dyDescent="0.25">
      <c r="L9" s="6" t="s">
        <v>6</v>
      </c>
      <c r="M9" s="11">
        <v>24</v>
      </c>
      <c r="N9" s="9" t="s">
        <v>7</v>
      </c>
    </row>
    <row r="10" spans="1:14" x14ac:dyDescent="0.25">
      <c r="C10" s="21" t="s">
        <v>8</v>
      </c>
      <c r="D10" s="21"/>
      <c r="E10" s="14">
        <v>27</v>
      </c>
      <c r="F10" s="6" t="s">
        <v>7</v>
      </c>
      <c r="I10" s="6" t="s">
        <v>50</v>
      </c>
      <c r="J10" s="14">
        <v>15</v>
      </c>
      <c r="L10" s="6" t="s">
        <v>9</v>
      </c>
      <c r="M10" s="11">
        <v>27</v>
      </c>
      <c r="N10" s="9" t="s">
        <v>7</v>
      </c>
    </row>
    <row r="11" spans="1:14" x14ac:dyDescent="0.25">
      <c r="J11" s="2"/>
    </row>
    <row r="12" spans="1:14" x14ac:dyDescent="0.25">
      <c r="C12" s="21" t="s">
        <v>47</v>
      </c>
      <c r="D12" s="21"/>
      <c r="E12" s="10">
        <v>1</v>
      </c>
      <c r="F12" s="8" t="s">
        <v>48</v>
      </c>
      <c r="G12" s="1"/>
      <c r="H12" s="1"/>
      <c r="I12" s="6" t="s">
        <v>49</v>
      </c>
      <c r="J12" s="14">
        <v>7.3</v>
      </c>
    </row>
    <row r="14" spans="1:14" x14ac:dyDescent="0.25">
      <c r="C14" s="20" t="s">
        <v>10</v>
      </c>
      <c r="D14" s="20"/>
      <c r="E14" s="14">
        <v>0.01</v>
      </c>
      <c r="F14" s="6" t="s">
        <v>11</v>
      </c>
    </row>
    <row r="16" spans="1:14" x14ac:dyDescent="0.25">
      <c r="C16" s="20" t="s">
        <v>12</v>
      </c>
      <c r="D16" s="20"/>
      <c r="E16" s="5" t="s">
        <v>13</v>
      </c>
      <c r="F16" s="5" t="s">
        <v>14</v>
      </c>
      <c r="G16" s="5" t="s">
        <v>15</v>
      </c>
      <c r="H16" s="5" t="s">
        <v>52</v>
      </c>
    </row>
    <row r="17" spans="3:17" x14ac:dyDescent="0.25">
      <c r="C17" s="12">
        <v>1</v>
      </c>
      <c r="D17" s="12" t="s">
        <v>16</v>
      </c>
      <c r="E17" s="13">
        <v>0.01</v>
      </c>
      <c r="F17" s="12">
        <v>1</v>
      </c>
      <c r="G17" s="12">
        <v>200</v>
      </c>
      <c r="H17" s="12" t="s">
        <v>11</v>
      </c>
    </row>
    <row r="18" spans="3:17" x14ac:dyDescent="0.25">
      <c r="C18" s="12">
        <v>2</v>
      </c>
      <c r="D18" s="12" t="s">
        <v>17</v>
      </c>
      <c r="E18" s="13">
        <v>0.05</v>
      </c>
      <c r="F18" s="12">
        <v>2</v>
      </c>
      <c r="G18" s="12">
        <v>200</v>
      </c>
      <c r="H18" s="12" t="s">
        <v>11</v>
      </c>
    </row>
    <row r="19" spans="3:17" x14ac:dyDescent="0.25">
      <c r="C19" s="12">
        <v>3</v>
      </c>
      <c r="D19" s="12" t="s">
        <v>18</v>
      </c>
      <c r="E19" s="13">
        <v>0.3</v>
      </c>
      <c r="F19" s="12">
        <v>5</v>
      </c>
      <c r="G19" s="12">
        <v>200</v>
      </c>
      <c r="H19" s="12" t="s">
        <v>11</v>
      </c>
    </row>
    <row r="20" spans="3:17" x14ac:dyDescent="0.25">
      <c r="C20" s="12">
        <v>4</v>
      </c>
      <c r="D20" s="12" t="s">
        <v>19</v>
      </c>
      <c r="E20" s="13">
        <v>1</v>
      </c>
      <c r="F20" s="12">
        <v>10</v>
      </c>
      <c r="G20" s="12">
        <v>200</v>
      </c>
      <c r="H20" s="12" t="s">
        <v>11</v>
      </c>
    </row>
    <row r="22" spans="3:17" x14ac:dyDescent="0.25">
      <c r="C22" s="20" t="s">
        <v>20</v>
      </c>
      <c r="D22" s="20"/>
    </row>
    <row r="23" spans="3:17" x14ac:dyDescent="0.25">
      <c r="C23" s="6" t="s">
        <v>21</v>
      </c>
      <c r="D23" s="4">
        <f>0.19*(E14/E18)^0.07</f>
        <v>0.16975622176577601</v>
      </c>
    </row>
    <row r="25" spans="3:17" x14ac:dyDescent="0.25">
      <c r="C25" s="20" t="s">
        <v>22</v>
      </c>
      <c r="D25" s="20"/>
    </row>
    <row r="26" spans="3:17" x14ac:dyDescent="0.25">
      <c r="C26" s="6" t="s">
        <v>23</v>
      </c>
      <c r="D26" s="4">
        <f>D23*LN(J12/E14)</f>
        <v>1.1192103300495209</v>
      </c>
    </row>
    <row r="28" spans="3:17" x14ac:dyDescent="0.25">
      <c r="C28" s="20" t="s">
        <v>24</v>
      </c>
      <c r="D28" s="20"/>
    </row>
    <row r="29" spans="3:17" x14ac:dyDescent="0.25">
      <c r="C29" s="6" t="s">
        <v>25</v>
      </c>
      <c r="D29" s="4">
        <f>D26*E8*E10</f>
        <v>30.218678911337065</v>
      </c>
      <c r="E29" s="6" t="s">
        <v>7</v>
      </c>
    </row>
    <row r="31" spans="3:17" x14ac:dyDescent="0.25">
      <c r="C31" s="20" t="s">
        <v>26</v>
      </c>
      <c r="D31" s="20"/>
      <c r="Q31" s="18"/>
    </row>
    <row r="32" spans="3:17" x14ac:dyDescent="0.25">
      <c r="C32" s="6" t="s">
        <v>27</v>
      </c>
      <c r="D32" s="4">
        <f>E12/(E8*LN(J12/E14))</f>
        <v>0.15167499549281763</v>
      </c>
    </row>
    <row r="34" spans="3:11" x14ac:dyDescent="0.25">
      <c r="C34" s="24" t="s">
        <v>28</v>
      </c>
      <c r="D34" s="24"/>
    </row>
    <row r="35" spans="3:11" x14ac:dyDescent="0.25">
      <c r="C35" s="6" t="s">
        <v>29</v>
      </c>
      <c r="D35" s="4">
        <f>(1+7*D32)*0.5*1.25*(D29^2)/1000</f>
        <v>1.1766890065929196</v>
      </c>
      <c r="E35" s="6" t="s">
        <v>30</v>
      </c>
    </row>
    <row r="37" spans="3:11" x14ac:dyDescent="0.25">
      <c r="C37" s="20" t="s">
        <v>31</v>
      </c>
      <c r="D37" s="20"/>
      <c r="E37" s="20"/>
    </row>
    <row r="38" spans="3:11" x14ac:dyDescent="0.25">
      <c r="C38" s="6" t="s">
        <v>32</v>
      </c>
      <c r="D38" s="3">
        <f>IF(2*J12&lt;J8,2*J12,J8)</f>
        <v>10</v>
      </c>
      <c r="E38" s="6" t="s">
        <v>11</v>
      </c>
    </row>
    <row r="39" spans="3:11" x14ac:dyDescent="0.25">
      <c r="C39" s="6" t="s">
        <v>33</v>
      </c>
      <c r="D39" s="3">
        <f>D38</f>
        <v>10</v>
      </c>
      <c r="E39" s="6" t="s">
        <v>11</v>
      </c>
    </row>
    <row r="40" spans="3:11" x14ac:dyDescent="0.25">
      <c r="C40" s="6" t="s">
        <v>34</v>
      </c>
      <c r="D40" s="3">
        <f>D39/5</f>
        <v>2</v>
      </c>
      <c r="E40" s="6" t="s">
        <v>11</v>
      </c>
    </row>
    <row r="41" spans="3:11" x14ac:dyDescent="0.25">
      <c r="C41" s="6" t="s">
        <v>35</v>
      </c>
      <c r="D41" s="3">
        <f>(4/5)*D39</f>
        <v>8</v>
      </c>
      <c r="E41" s="6" t="s">
        <v>11</v>
      </c>
    </row>
    <row r="42" spans="3:11" x14ac:dyDescent="0.25">
      <c r="C42" s="6" t="s">
        <v>36</v>
      </c>
      <c r="D42" s="3">
        <f>J10-D39</f>
        <v>5</v>
      </c>
      <c r="E42" s="6" t="s">
        <v>11</v>
      </c>
    </row>
    <row r="43" spans="3:11" x14ac:dyDescent="0.25">
      <c r="C43" s="6" t="s">
        <v>37</v>
      </c>
      <c r="D43" s="4">
        <v>0.2</v>
      </c>
      <c r="E43" s="6"/>
    </row>
    <row r="45" spans="3:11" x14ac:dyDescent="0.25">
      <c r="C45" s="5" t="s">
        <v>38</v>
      </c>
      <c r="D45" s="19" t="str">
        <f>IF(D43&lt;0.25,"≤0,25",IF(D43&gt;=5,5,IF(D43&lt;=5,1,)))</f>
        <v>≤0,25</v>
      </c>
      <c r="E45" s="17"/>
      <c r="F45" s="17"/>
    </row>
    <row r="46" spans="3:11" x14ac:dyDescent="0.25">
      <c r="E46" s="16" t="s">
        <v>53</v>
      </c>
      <c r="F46" s="16"/>
    </row>
    <row r="47" spans="3:11" x14ac:dyDescent="0.25">
      <c r="C47" s="5" t="s">
        <v>38</v>
      </c>
      <c r="D47" s="5" t="s">
        <v>39</v>
      </c>
      <c r="E47" s="5" t="s">
        <v>40</v>
      </c>
      <c r="F47" s="5" t="s">
        <v>41</v>
      </c>
      <c r="G47" s="5" t="s">
        <v>42</v>
      </c>
      <c r="H47" s="5" t="s">
        <v>43</v>
      </c>
      <c r="I47" s="6" t="s">
        <v>44</v>
      </c>
      <c r="J47" s="6"/>
      <c r="K47" s="5" t="s">
        <v>45</v>
      </c>
    </row>
    <row r="48" spans="3:11" x14ac:dyDescent="0.25">
      <c r="C48" s="7">
        <v>5</v>
      </c>
      <c r="D48" s="5">
        <v>-1.2</v>
      </c>
      <c r="E48" s="5">
        <v>-0.8</v>
      </c>
      <c r="F48" s="5">
        <v>-0.5</v>
      </c>
      <c r="G48" s="5">
        <v>0.8</v>
      </c>
      <c r="H48" s="5">
        <v>-0.7</v>
      </c>
      <c r="I48" s="22">
        <v>1</v>
      </c>
      <c r="J48" s="23"/>
      <c r="K48" s="7">
        <f>(G48-H48)*I48</f>
        <v>1.5</v>
      </c>
    </row>
    <row r="49" spans="3:13" x14ac:dyDescent="0.25">
      <c r="C49" s="7">
        <v>1</v>
      </c>
      <c r="D49" s="5">
        <v>-1.2</v>
      </c>
      <c r="E49" s="5">
        <v>-0.8</v>
      </c>
      <c r="F49" s="5">
        <v>-0.5</v>
      </c>
      <c r="G49" s="5">
        <v>0.8</v>
      </c>
      <c r="H49" s="5">
        <v>-0.5</v>
      </c>
      <c r="I49" s="22">
        <v>0.85</v>
      </c>
      <c r="J49" s="23"/>
      <c r="K49" s="7">
        <f>(G49-H49)*I49</f>
        <v>1.105</v>
      </c>
    </row>
    <row r="50" spans="3:13" x14ac:dyDescent="0.25">
      <c r="C50" s="27" t="s">
        <v>46</v>
      </c>
      <c r="D50" s="5">
        <v>-1.2</v>
      </c>
      <c r="E50" s="5">
        <v>-0.8</v>
      </c>
      <c r="F50" s="5">
        <v>-0.5</v>
      </c>
      <c r="G50" s="5">
        <v>0.7</v>
      </c>
      <c r="H50" s="5">
        <v>-0.3</v>
      </c>
      <c r="I50" s="22">
        <v>0.85</v>
      </c>
      <c r="J50" s="23"/>
      <c r="K50" s="5">
        <f>(G50-H50)*I50</f>
        <v>0.85</v>
      </c>
      <c r="M50" t="s">
        <v>54</v>
      </c>
    </row>
    <row r="52" spans="3:13" x14ac:dyDescent="0.25">
      <c r="M52" s="28"/>
    </row>
  </sheetData>
  <mergeCells count="18">
    <mergeCell ref="I49:J49"/>
    <mergeCell ref="I50:J50"/>
    <mergeCell ref="A1:K3"/>
    <mergeCell ref="C10:D10"/>
    <mergeCell ref="C12:D12"/>
    <mergeCell ref="C4:K5"/>
    <mergeCell ref="A4:A5"/>
    <mergeCell ref="L8:N8"/>
    <mergeCell ref="C37:E37"/>
    <mergeCell ref="C8:D8"/>
    <mergeCell ref="C14:D14"/>
    <mergeCell ref="I48:J48"/>
    <mergeCell ref="C31:D31"/>
    <mergeCell ref="C34:D34"/>
    <mergeCell ref="C28:D28"/>
    <mergeCell ref="C16:D16"/>
    <mergeCell ref="C22:D22"/>
    <mergeCell ref="C25:D25"/>
  </mergeCells>
  <conditionalFormatting sqref="C48:K48">
    <cfRule type="expression" dxfId="6" priority="5">
      <formula>$D$45=$C$48</formula>
    </cfRule>
  </conditionalFormatting>
  <conditionalFormatting sqref="C49:K49">
    <cfRule type="expression" dxfId="5" priority="6">
      <formula>$D$45=$C$49</formula>
    </cfRule>
  </conditionalFormatting>
  <conditionalFormatting sqref="C50:K50">
    <cfRule type="expression" dxfId="4" priority="1">
      <formula>$D$45=$C$50</formula>
    </cfRule>
  </conditionalFormatting>
  <dataValidations disablePrompts="1" count="2">
    <dataValidation type="list" allowBlank="1" showInputMessage="1" showErrorMessage="1" sqref="E10" xr:uid="{7B49D447-1257-472A-901D-D4BA887590A4}">
      <formula1>$M$9:$M$10</formula1>
    </dataValidation>
    <dataValidation type="list" allowBlank="1" showInputMessage="1" showErrorMessage="1" sqref="E14" xr:uid="{32D6A790-6927-4486-841A-D94AEE31216F}">
      <formula1>$E$17:$E$20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Vindlast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Pedersen (339098)</dc:creator>
  <cp:lastModifiedBy>Niels Krogsgaard Otten</cp:lastModifiedBy>
  <dcterms:created xsi:type="dcterms:W3CDTF">2025-01-13T06:43:01Z</dcterms:created>
  <dcterms:modified xsi:type="dcterms:W3CDTF">2025-01-14T19:29:01Z</dcterms:modified>
</cp:coreProperties>
</file>