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4235" windowHeight="7680"/>
  </bookViews>
  <sheets>
    <sheet name="Tidsregistrering" sheetId="1" r:id="rId1"/>
    <sheet name="Artsoversigt" sheetId="2" r:id="rId2"/>
  </sheets>
  <definedNames>
    <definedName name="_xlnm.Print_Area" localSheetId="1">Artsoversigt!$A$1:$D$18</definedName>
    <definedName name="_xlnm.Print_Area" localSheetId="0">Tidsregistrering!$A$1:$J$36</definedName>
  </definedNames>
  <calcPr calcId="144525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1" i="2"/>
  <c r="H11" i="2"/>
  <c r="G11" i="2"/>
  <c r="F11" i="2"/>
  <c r="E11" i="2"/>
  <c r="D11" i="2"/>
  <c r="I10" i="2"/>
  <c r="H10" i="2"/>
  <c r="G10" i="2"/>
  <c r="F10" i="2"/>
  <c r="E10" i="2"/>
  <c r="D10" i="2"/>
  <c r="I9" i="2"/>
  <c r="H9" i="2"/>
  <c r="G9" i="2"/>
  <c r="F9" i="2"/>
  <c r="E9" i="2"/>
  <c r="D9" i="2"/>
  <c r="I8" i="2"/>
  <c r="H8" i="2"/>
  <c r="G8" i="2"/>
  <c r="F8" i="2"/>
  <c r="E8" i="2"/>
  <c r="D8" i="2"/>
  <c r="I7" i="2"/>
  <c r="H7" i="2"/>
  <c r="G7" i="2"/>
  <c r="F7" i="2"/>
  <c r="E7" i="2"/>
  <c r="D7" i="2"/>
  <c r="I6" i="2"/>
  <c r="H6" i="2"/>
  <c r="G6" i="2"/>
  <c r="F6" i="2"/>
  <c r="E6" i="2"/>
  <c r="D6" i="2"/>
  <c r="I5" i="2"/>
  <c r="H5" i="2"/>
  <c r="G5" i="2"/>
  <c r="F5" i="2"/>
  <c r="E5" i="2"/>
  <c r="D5" i="2"/>
  <c r="I4" i="2"/>
  <c r="H4" i="2"/>
  <c r="G4" i="2"/>
  <c r="F4" i="2"/>
  <c r="E4" i="2"/>
  <c r="D4" i="2"/>
  <c r="I3" i="2"/>
  <c r="H3" i="2"/>
  <c r="G3" i="2"/>
  <c r="F3" i="2"/>
  <c r="E3" i="2"/>
  <c r="D3" i="2"/>
  <c r="I2" i="2"/>
  <c r="H2" i="2"/>
  <c r="G2" i="2"/>
  <c r="F2" i="2"/>
  <c r="E2" i="2"/>
  <c r="D2" i="2"/>
  <c r="C11" i="2"/>
  <c r="C10" i="2"/>
  <c r="C9" i="2"/>
  <c r="C8" i="2"/>
  <c r="C7" i="2"/>
  <c r="C6" i="2"/>
  <c r="C5" i="2"/>
  <c r="C4" i="2"/>
  <c r="C3" i="2"/>
  <c r="C2" i="2"/>
  <c r="F29" i="1" l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C8" i="1"/>
  <c r="C2" i="1"/>
  <c r="A3" i="2"/>
  <c r="F5" i="1"/>
  <c r="G5" i="1" s="1"/>
  <c r="H5" i="1" s="1"/>
  <c r="F4" i="1"/>
  <c r="G4" i="1" s="1"/>
  <c r="H4" i="1" s="1"/>
  <c r="F3" i="1"/>
  <c r="G3" i="1" s="1"/>
  <c r="H3" i="1" s="1"/>
  <c r="F2" i="1"/>
  <c r="A4" i="2" l="1"/>
  <c r="A5" i="2" s="1"/>
  <c r="A6" i="2" s="1"/>
  <c r="A7" i="2" s="1"/>
  <c r="A8" i="2" s="1"/>
  <c r="A9" i="2" s="1"/>
  <c r="A10" i="2" s="1"/>
  <c r="A11" i="2" s="1"/>
  <c r="A12" i="2" s="1"/>
  <c r="C3" i="1"/>
  <c r="C14" i="1"/>
  <c r="C20" i="1"/>
  <c r="C26" i="1"/>
  <c r="C28" i="1"/>
  <c r="C4" i="1"/>
  <c r="C9" i="1"/>
  <c r="C11" i="1"/>
  <c r="C15" i="1"/>
  <c r="C17" i="1"/>
  <c r="C21" i="1"/>
  <c r="C23" i="1"/>
  <c r="C27" i="1"/>
  <c r="C29" i="1"/>
  <c r="G12" i="1"/>
  <c r="G13" i="1" s="1"/>
  <c r="G24" i="1"/>
  <c r="G25" i="1" s="1"/>
  <c r="G18" i="1"/>
  <c r="G19" i="1" s="1"/>
  <c r="G30" i="1"/>
  <c r="G31" i="1" s="1"/>
  <c r="G2" i="1"/>
  <c r="G6" i="1" s="1"/>
  <c r="C22" i="1" l="1"/>
  <c r="C16" i="1"/>
  <c r="C10" i="1"/>
  <c r="C5" i="1"/>
  <c r="G32" i="1"/>
  <c r="G7" i="1"/>
  <c r="H2" i="1"/>
  <c r="H32" i="1" s="1"/>
  <c r="J33" i="1" l="1"/>
</calcChain>
</file>

<file path=xl/sharedStrings.xml><?xml version="1.0" encoding="utf-8"?>
<sst xmlns="http://schemas.openxmlformats.org/spreadsheetml/2006/main" count="82" uniqueCount="48">
  <si>
    <t>Start</t>
  </si>
  <si>
    <t>Slut</t>
  </si>
  <si>
    <t>Forbrugt tid</t>
  </si>
  <si>
    <t>Opgavebeskrivelse</t>
  </si>
  <si>
    <t>Art</t>
  </si>
  <si>
    <t>Finans</t>
  </si>
  <si>
    <t>Mail</t>
  </si>
  <si>
    <t>Kreditor</t>
  </si>
  <si>
    <t>Debitor</t>
  </si>
  <si>
    <t>Afstemninger</t>
  </si>
  <si>
    <t>Postsortering</t>
  </si>
  <si>
    <t>Fakturering</t>
  </si>
  <si>
    <t>Rykkere</t>
  </si>
  <si>
    <t>Telefoner</t>
  </si>
  <si>
    <t>Andet</t>
  </si>
  <si>
    <t>Ekstra</t>
  </si>
  <si>
    <t>Sum i timer</t>
  </si>
  <si>
    <t>Udfyldes i de grønne fælter</t>
  </si>
  <si>
    <t>Artskode</t>
  </si>
  <si>
    <t>Beskrivelse</t>
  </si>
  <si>
    <t>Pris</t>
  </si>
  <si>
    <t>Dato</t>
  </si>
  <si>
    <t>Pris i alt</t>
  </si>
  <si>
    <t>Timer brugt</t>
  </si>
  <si>
    <t>Ikke registreret</t>
  </si>
  <si>
    <t>Daglig Normtid</t>
  </si>
  <si>
    <t>Trainee</t>
  </si>
  <si>
    <t>Timeløn</t>
  </si>
  <si>
    <t>Niveau</t>
  </si>
  <si>
    <t>Junior konsulent</t>
  </si>
  <si>
    <t>Konsulent</t>
  </si>
  <si>
    <t>Senior konsulent</t>
  </si>
  <si>
    <t>Teamleder</t>
  </si>
  <si>
    <t>Manager</t>
  </si>
  <si>
    <t>Senior manager</t>
  </si>
  <si>
    <t>2.1</t>
  </si>
  <si>
    <t>2.2</t>
  </si>
  <si>
    <t>2.3</t>
  </si>
  <si>
    <t>2.4</t>
  </si>
  <si>
    <t>2.5</t>
  </si>
  <si>
    <t>2.6</t>
  </si>
  <si>
    <t>2.7</t>
  </si>
  <si>
    <t>Medarb. Type</t>
  </si>
  <si>
    <t>Senior Manager</t>
  </si>
  <si>
    <t>Ekstra arbejde</t>
  </si>
  <si>
    <t>Niveau (vælg fra liste)</t>
  </si>
  <si>
    <t>Tid, omregnet</t>
  </si>
  <si>
    <t>Tid, hele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</si>
</sst>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dddd\,\ dd/mm/yyyy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3" borderId="0" xfId="0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4" borderId="0" xfId="0" applyNumberFormat="1" applyFill="1" applyBorder="1"/>
    <xf numFmtId="0" fontId="0" fillId="0" borderId="0" xfId="0" applyAlignment="1">
      <alignment horizontal="center"/>
    </xf>
    <xf numFmtId="0" fontId="0" fillId="3" borderId="6" xfId="0" applyNumberFormat="1" applyFill="1" applyBorder="1"/>
    <xf numFmtId="4" fontId="0" fillId="3" borderId="6" xfId="0" applyNumberFormat="1" applyFill="1" applyBorder="1"/>
    <xf numFmtId="164" fontId="0" fillId="4" borderId="6" xfId="0" applyNumberFormat="1" applyFill="1" applyBorder="1"/>
    <xf numFmtId="0" fontId="0" fillId="3" borderId="13" xfId="0" applyFill="1" applyBorder="1"/>
    <xf numFmtId="4" fontId="0" fillId="0" borderId="0" xfId="0" applyNumberFormat="1"/>
    <xf numFmtId="0" fontId="0" fillId="4" borderId="8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 applyAlignment="1">
      <alignment horizontal="center"/>
    </xf>
    <xf numFmtId="0" fontId="0" fillId="2" borderId="0" xfId="0" applyFill="1" applyBorder="1"/>
    <xf numFmtId="164" fontId="0" fillId="2" borderId="6" xfId="0" applyNumberFormat="1" applyFill="1" applyBorder="1"/>
    <xf numFmtId="164" fontId="0" fillId="2" borderId="0" xfId="0" applyNumberFormat="1" applyFill="1" applyBorder="1"/>
    <xf numFmtId="4" fontId="0" fillId="2" borderId="6" xfId="0" applyNumberFormat="1" applyFill="1" applyBorder="1"/>
    <xf numFmtId="164" fontId="0" fillId="2" borderId="7" xfId="0" applyNumberFormat="1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2" xfId="0" applyFont="1" applyFill="1" applyBorder="1"/>
    <xf numFmtId="164" fontId="1" fillId="2" borderId="9" xfId="0" applyNumberFormat="1" applyFont="1" applyFill="1" applyBorder="1"/>
    <xf numFmtId="4" fontId="1" fillId="2" borderId="4" xfId="0" applyNumberFormat="1" applyFont="1" applyFill="1" applyBorder="1"/>
    <xf numFmtId="166" fontId="1" fillId="2" borderId="1" xfId="0" applyNumberFormat="1" applyFont="1" applyFill="1" applyBorder="1" applyAlignment="1">
      <alignment horizontal="center"/>
    </xf>
    <xf numFmtId="166" fontId="0" fillId="3" borderId="6" xfId="0" applyNumberFormat="1" applyFill="1" applyBorder="1"/>
    <xf numFmtId="166" fontId="0" fillId="2" borderId="6" xfId="0" applyNumberFormat="1" applyFill="1" applyBorder="1"/>
    <xf numFmtId="166" fontId="0" fillId="0" borderId="0" xfId="0" applyNumberFormat="1"/>
    <xf numFmtId="4" fontId="0" fillId="2" borderId="8" xfId="0" applyNumberFormat="1" applyFill="1" applyBorder="1"/>
    <xf numFmtId="0" fontId="0" fillId="2" borderId="7" xfId="0" applyFill="1" applyBorder="1" applyAlignment="1">
      <alignment horizontal="center"/>
    </xf>
    <xf numFmtId="164" fontId="1" fillId="2" borderId="3" xfId="0" applyNumberFormat="1" applyFont="1" applyFill="1" applyBorder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166" fontId="1" fillId="2" borderId="10" xfId="0" applyNumberFormat="1" applyFont="1" applyFill="1" applyBorder="1"/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NumberFormat="1" applyFont="1"/>
    <xf numFmtId="166" fontId="1" fillId="0" borderId="0" xfId="0" applyNumberFormat="1" applyFont="1"/>
    <xf numFmtId="4" fontId="1" fillId="0" borderId="0" xfId="0" applyNumberFormat="1" applyFont="1"/>
    <xf numFmtId="165" fontId="0" fillId="3" borderId="6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2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4" xfId="0" applyNumberFormat="1" applyFont="1" applyFill="1" applyBorder="1"/>
    <xf numFmtId="4" fontId="0" fillId="3" borderId="8" xfId="0" applyNumberFormat="1" applyFill="1" applyBorder="1"/>
    <xf numFmtId="4" fontId="0" fillId="3" borderId="10" xfId="0" applyNumberFormat="1" applyFill="1" applyBorder="1"/>
    <xf numFmtId="0" fontId="1" fillId="3" borderId="6" xfId="0" applyFon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3" borderId="1" xfId="0" applyNumberFormat="1" applyFill="1" applyBorder="1"/>
    <xf numFmtId="4" fontId="0" fillId="3" borderId="1" xfId="0" applyNumberFormat="1" applyFill="1" applyBorder="1"/>
    <xf numFmtId="166" fontId="0" fillId="2" borderId="8" xfId="0" applyNumberFormat="1" applyFill="1" applyBorder="1"/>
    <xf numFmtId="166" fontId="1" fillId="2" borderId="4" xfId="0" applyNumberFormat="1" applyFont="1" applyFill="1" applyBorder="1"/>
    <xf numFmtId="0" fontId="1" fillId="3" borderId="6" xfId="0" applyFont="1" applyFill="1" applyBorder="1" applyAlignment="1">
      <alignment horizontal="left"/>
    </xf>
    <xf numFmtId="0" fontId="1" fillId="3" borderId="8" xfId="0" applyNumberFormat="1" applyFont="1" applyFill="1" applyBorder="1"/>
    <xf numFmtId="0" fontId="0" fillId="0" borderId="0" xfId="0" quotePrefix="1"/>
    <xf numFmtId="166" fontId="0" fillId="3" borderId="6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85" zoomScaleNormal="85" workbookViewId="0">
      <selection activeCell="F22" sqref="F22"/>
    </sheetView>
  </sheetViews>
  <sheetFormatPr defaultRowHeight="15" x14ac:dyDescent="0.25"/>
  <cols>
    <col min="1" max="1" width="18.7109375" bestFit="1" customWidth="1"/>
    <col min="2" max="2" width="7.5703125" style="7" customWidth="1"/>
    <col min="3" max="3" width="18.140625" bestFit="1" customWidth="1"/>
    <col min="4" max="4" width="11.140625" bestFit="1" customWidth="1"/>
    <col min="5" max="5" width="9" bestFit="1" customWidth="1"/>
    <col min="6" max="6" width="14.140625" bestFit="1" customWidth="1"/>
    <col min="7" max="7" width="17" style="74" customWidth="1"/>
    <col min="8" max="8" width="16.28515625" style="74" customWidth="1"/>
    <col min="9" max="9" width="20.85546875" style="33" bestFit="1" customWidth="1"/>
    <col min="10" max="10" width="16" style="12" customWidth="1"/>
  </cols>
  <sheetData>
    <row r="1" spans="1:10" x14ac:dyDescent="0.25">
      <c r="A1" s="24" t="s">
        <v>21</v>
      </c>
      <c r="B1" s="21" t="s">
        <v>4</v>
      </c>
      <c r="C1" s="25" t="s">
        <v>3</v>
      </c>
      <c r="D1" s="24" t="s">
        <v>0</v>
      </c>
      <c r="E1" s="25" t="s">
        <v>1</v>
      </c>
      <c r="F1" s="24" t="s">
        <v>2</v>
      </c>
      <c r="G1" s="30" t="s">
        <v>46</v>
      </c>
      <c r="H1" s="30" t="s">
        <v>47</v>
      </c>
      <c r="I1" s="30" t="s">
        <v>45</v>
      </c>
      <c r="J1" s="26" t="s">
        <v>20</v>
      </c>
    </row>
    <row r="2" spans="1:10" x14ac:dyDescent="0.25">
      <c r="A2" s="45">
        <v>40847</v>
      </c>
      <c r="B2" s="13">
        <v>1</v>
      </c>
      <c r="C2" s="11" t="str">
        <f>VLOOKUP(B2,Artsoversigt!$A$2:$B$12,2,FALSE)</f>
        <v>Finans</v>
      </c>
      <c r="D2" s="10">
        <v>0.33333333333333331</v>
      </c>
      <c r="E2" s="6">
        <v>0.48194444444444445</v>
      </c>
      <c r="F2" s="4">
        <f>E2-D2</f>
        <v>0.14861111111111114</v>
      </c>
      <c r="G2" s="70">
        <f>F2/60*24*60</f>
        <v>3.5666666666666678</v>
      </c>
      <c r="H2" s="70">
        <f>ROUNDUP(G2,0)</f>
        <v>4</v>
      </c>
      <c r="I2" s="31" t="s">
        <v>26</v>
      </c>
      <c r="J2" s="9"/>
    </row>
    <row r="3" spans="1:10" x14ac:dyDescent="0.25">
      <c r="A3" s="45">
        <v>40847</v>
      </c>
      <c r="B3" s="13">
        <v>4</v>
      </c>
      <c r="C3" s="3" t="str">
        <f>VLOOKUP(B3,Artsoversigt!$A$2:$B$12,2,FALSE)</f>
        <v>Debitor</v>
      </c>
      <c r="D3" s="10">
        <v>0.4826388888888889</v>
      </c>
      <c r="E3" s="6">
        <v>0.51527777777777783</v>
      </c>
      <c r="F3" s="5">
        <f>E3-D3</f>
        <v>3.2638888888888939E-2</v>
      </c>
      <c r="G3" s="70">
        <f>F3/60*24*60</f>
        <v>0.78333333333333455</v>
      </c>
      <c r="H3" s="70">
        <f>ROUNDUP(G3,0)</f>
        <v>1</v>
      </c>
      <c r="I3" s="31" t="s">
        <v>29</v>
      </c>
      <c r="J3" s="9"/>
    </row>
    <row r="4" spans="1:10" x14ac:dyDescent="0.25">
      <c r="A4" s="45">
        <v>40847</v>
      </c>
      <c r="B4" s="13">
        <v>5</v>
      </c>
      <c r="C4" s="3" t="str">
        <f>VLOOKUP(B4,Artsoversigt!$A$2:$B$12,2,FALSE)</f>
        <v>Afstemninger</v>
      </c>
      <c r="D4" s="10">
        <v>0.51597222222222217</v>
      </c>
      <c r="E4" s="6">
        <v>0.625</v>
      </c>
      <c r="F4" s="5">
        <f>E4-D4</f>
        <v>0.10902777777777783</v>
      </c>
      <c r="G4" s="70">
        <f>F4/60*24*60</f>
        <v>2.616666666666668</v>
      </c>
      <c r="H4" s="70">
        <f>ROUNDUP(G4,0)</f>
        <v>3</v>
      </c>
      <c r="I4" s="31" t="s">
        <v>31</v>
      </c>
      <c r="J4" s="9"/>
    </row>
    <row r="5" spans="1:10" x14ac:dyDescent="0.25">
      <c r="A5" s="45">
        <v>40847</v>
      </c>
      <c r="B5" s="13">
        <v>11</v>
      </c>
      <c r="C5" s="3" t="str">
        <f>VLOOKUP(B5,Artsoversigt!$A$2:$B$12,2,FALSE)</f>
        <v>Ekstra</v>
      </c>
      <c r="D5" s="10">
        <v>0.625</v>
      </c>
      <c r="E5" s="6">
        <v>0.66666666666666663</v>
      </c>
      <c r="F5" s="5">
        <f>E5-D5</f>
        <v>4.166666666666663E-2</v>
      </c>
      <c r="G5" s="70">
        <f>F5/60*24*60</f>
        <v>0.99999999999999911</v>
      </c>
      <c r="H5" s="70">
        <f>ROUNDUP(G5,0)</f>
        <v>1</v>
      </c>
      <c r="I5" s="31" t="s">
        <v>30</v>
      </c>
      <c r="J5" s="9"/>
    </row>
    <row r="6" spans="1:10" x14ac:dyDescent="0.25">
      <c r="A6" s="46" t="s">
        <v>23</v>
      </c>
      <c r="B6" s="15"/>
      <c r="C6" s="16"/>
      <c r="D6" s="17"/>
      <c r="E6" s="18"/>
      <c r="F6" s="17"/>
      <c r="G6" s="71">
        <f>SUM(G2:G5)</f>
        <v>7.9666666666666694</v>
      </c>
      <c r="H6" s="71"/>
      <c r="I6" s="32"/>
      <c r="J6" s="19"/>
    </row>
    <row r="7" spans="1:10" x14ac:dyDescent="0.25">
      <c r="A7" s="46" t="s">
        <v>24</v>
      </c>
      <c r="B7" s="15"/>
      <c r="C7" s="16"/>
      <c r="D7" s="17"/>
      <c r="E7" s="18"/>
      <c r="F7" s="17"/>
      <c r="G7" s="71">
        <f>G6-$H$35</f>
        <v>-3.333333333333055E-2</v>
      </c>
      <c r="H7" s="71"/>
      <c r="I7" s="32"/>
      <c r="J7" s="19"/>
    </row>
    <row r="8" spans="1:10" x14ac:dyDescent="0.25">
      <c r="A8" s="45">
        <v>40848</v>
      </c>
      <c r="B8" s="13">
        <v>1</v>
      </c>
      <c r="C8" s="3" t="str">
        <f>VLOOKUP(B8,Artsoversigt!$A$2:$B$12,2,FALSE)</f>
        <v>Finans</v>
      </c>
      <c r="D8" s="10">
        <v>0.33333333333333331</v>
      </c>
      <c r="E8" s="6">
        <v>0.375</v>
      </c>
      <c r="F8" s="5">
        <f t="shared" ref="F8:F29" si="0">E8-D8</f>
        <v>4.1666666666666685E-2</v>
      </c>
      <c r="G8" s="70">
        <f t="shared" ref="G8:G29" si="1">F8/60*24*60</f>
        <v>1.0000000000000007</v>
      </c>
      <c r="H8" s="70">
        <f t="shared" ref="H8:H29" si="2">ROUNDUP(G8,0)</f>
        <v>1</v>
      </c>
      <c r="I8" s="31" t="s">
        <v>26</v>
      </c>
      <c r="J8" s="9"/>
    </row>
    <row r="9" spans="1:10" x14ac:dyDescent="0.25">
      <c r="A9" s="45">
        <v>40848</v>
      </c>
      <c r="B9" s="13">
        <v>2</v>
      </c>
      <c r="C9" s="3" t="str">
        <f>VLOOKUP(B9,Artsoversigt!$A$2:$B$12,2,FALSE)</f>
        <v>Mail</v>
      </c>
      <c r="D9" s="10">
        <v>0.375</v>
      </c>
      <c r="E9" s="6">
        <v>0.45833333333333331</v>
      </c>
      <c r="F9" s="5">
        <f t="shared" si="0"/>
        <v>8.3333333333333315E-2</v>
      </c>
      <c r="G9" s="70">
        <f t="shared" si="1"/>
        <v>1.9999999999999996</v>
      </c>
      <c r="H9" s="70">
        <f t="shared" si="2"/>
        <v>2</v>
      </c>
      <c r="I9" s="31" t="s">
        <v>32</v>
      </c>
      <c r="J9" s="9"/>
    </row>
    <row r="10" spans="1:10" x14ac:dyDescent="0.25">
      <c r="A10" s="45">
        <v>40848</v>
      </c>
      <c r="B10" s="13">
        <v>3</v>
      </c>
      <c r="C10" s="3" t="str">
        <f>VLOOKUP(B10,Artsoversigt!$A$2:$B$12,2,FALSE)</f>
        <v>Kreditor</v>
      </c>
      <c r="D10" s="10">
        <v>0.45833333333333331</v>
      </c>
      <c r="E10" s="6">
        <v>0.56805555555555554</v>
      </c>
      <c r="F10" s="5">
        <f t="shared" si="0"/>
        <v>0.10972222222222222</v>
      </c>
      <c r="G10" s="70">
        <f t="shared" si="1"/>
        <v>2.6333333333333333</v>
      </c>
      <c r="H10" s="70">
        <f t="shared" si="2"/>
        <v>3</v>
      </c>
      <c r="I10" s="31" t="s">
        <v>33</v>
      </c>
      <c r="J10" s="9"/>
    </row>
    <row r="11" spans="1:10" x14ac:dyDescent="0.25">
      <c r="A11" s="45">
        <v>40848</v>
      </c>
      <c r="B11" s="13">
        <v>4</v>
      </c>
      <c r="C11" s="3" t="str">
        <f>VLOOKUP(B11,Artsoversigt!$A$2:$B$12,2,FALSE)</f>
        <v>Debitor</v>
      </c>
      <c r="D11" s="10">
        <v>0.56805555555555554</v>
      </c>
      <c r="E11" s="6">
        <v>0.66666666666666663</v>
      </c>
      <c r="F11" s="5">
        <f t="shared" si="0"/>
        <v>9.8611111111111094E-2</v>
      </c>
      <c r="G11" s="70">
        <f t="shared" si="1"/>
        <v>2.3666666666666667</v>
      </c>
      <c r="H11" s="70">
        <f t="shared" si="2"/>
        <v>3</v>
      </c>
      <c r="I11" s="31" t="s">
        <v>29</v>
      </c>
      <c r="J11" s="9"/>
    </row>
    <row r="12" spans="1:10" x14ac:dyDescent="0.25">
      <c r="A12" s="46" t="s">
        <v>23</v>
      </c>
      <c r="B12" s="15"/>
      <c r="C12" s="16"/>
      <c r="D12" s="17"/>
      <c r="E12" s="18"/>
      <c r="F12" s="17"/>
      <c r="G12" s="71">
        <f>SUM(G8:G11)</f>
        <v>8</v>
      </c>
      <c r="H12" s="71"/>
      <c r="I12" s="32"/>
      <c r="J12" s="19"/>
    </row>
    <row r="13" spans="1:10" x14ac:dyDescent="0.25">
      <c r="A13" s="46" t="s">
        <v>24</v>
      </c>
      <c r="B13" s="15"/>
      <c r="C13" s="16"/>
      <c r="D13" s="17"/>
      <c r="E13" s="18"/>
      <c r="F13" s="17"/>
      <c r="G13" s="71">
        <f>G12-$H$35</f>
        <v>0</v>
      </c>
      <c r="H13" s="71"/>
      <c r="I13" s="32"/>
      <c r="J13" s="19"/>
    </row>
    <row r="14" spans="1:10" x14ac:dyDescent="0.25">
      <c r="A14" s="45">
        <v>40849</v>
      </c>
      <c r="B14" s="13">
        <v>5</v>
      </c>
      <c r="C14" s="3" t="str">
        <f>VLOOKUP(B14,Artsoversigt!$A$2:$B$12,2,FALSE)</f>
        <v>Afstemninger</v>
      </c>
      <c r="D14" s="10">
        <v>0.33333333333333331</v>
      </c>
      <c r="E14" s="6">
        <v>0.5</v>
      </c>
      <c r="F14" s="5">
        <f t="shared" si="0"/>
        <v>0.16666666666666669</v>
      </c>
      <c r="G14" s="70">
        <f t="shared" si="1"/>
        <v>4</v>
      </c>
      <c r="H14" s="70">
        <f t="shared" si="2"/>
        <v>4</v>
      </c>
      <c r="I14" s="31" t="s">
        <v>29</v>
      </c>
      <c r="J14" s="9"/>
    </row>
    <row r="15" spans="1:10" x14ac:dyDescent="0.25">
      <c r="A15" s="45">
        <v>40849</v>
      </c>
      <c r="B15" s="13">
        <v>6</v>
      </c>
      <c r="C15" s="3" t="str">
        <f>VLOOKUP(B15,Artsoversigt!$A$2:$B$12,2,FALSE)</f>
        <v>Postsortering</v>
      </c>
      <c r="D15" s="10">
        <v>0.5</v>
      </c>
      <c r="E15" s="6">
        <v>0.55694444444444446</v>
      </c>
      <c r="F15" s="5">
        <f t="shared" si="0"/>
        <v>5.6944444444444464E-2</v>
      </c>
      <c r="G15" s="70">
        <f t="shared" si="1"/>
        <v>1.3666666666666671</v>
      </c>
      <c r="H15" s="70">
        <f t="shared" si="2"/>
        <v>2</v>
      </c>
      <c r="I15" s="31" t="s">
        <v>34</v>
      </c>
      <c r="J15" s="9"/>
    </row>
    <row r="16" spans="1:10" x14ac:dyDescent="0.25">
      <c r="A16" s="45">
        <v>40849</v>
      </c>
      <c r="B16" s="13">
        <v>7</v>
      </c>
      <c r="C16" s="3" t="str">
        <f>VLOOKUP(B16,Artsoversigt!$A$2:$B$12,2,FALSE)</f>
        <v>Fakturering</v>
      </c>
      <c r="D16" s="10">
        <v>0.55694444444444446</v>
      </c>
      <c r="E16" s="6">
        <v>0.64861111111111114</v>
      </c>
      <c r="F16" s="5">
        <f t="shared" si="0"/>
        <v>9.1666666666666674E-2</v>
      </c>
      <c r="G16" s="70">
        <f t="shared" si="1"/>
        <v>2.2000000000000002</v>
      </c>
      <c r="H16" s="70">
        <f t="shared" si="2"/>
        <v>3</v>
      </c>
      <c r="I16" s="31" t="s">
        <v>26</v>
      </c>
      <c r="J16" s="9"/>
    </row>
    <row r="17" spans="1:10" x14ac:dyDescent="0.25">
      <c r="A17" s="45">
        <v>40849</v>
      </c>
      <c r="B17" s="13">
        <v>8</v>
      </c>
      <c r="C17" s="3" t="str">
        <f>VLOOKUP(B17,Artsoversigt!$A$2:$B$12,2,FALSE)</f>
        <v>Rykkere</v>
      </c>
      <c r="D17" s="10">
        <v>0.64861111111111114</v>
      </c>
      <c r="E17" s="6">
        <v>0.66666666666666663</v>
      </c>
      <c r="F17" s="5">
        <f t="shared" si="0"/>
        <v>1.8055555555555491E-2</v>
      </c>
      <c r="G17" s="70">
        <f t="shared" si="1"/>
        <v>0.43333333333333179</v>
      </c>
      <c r="H17" s="70">
        <f t="shared" si="2"/>
        <v>1</v>
      </c>
      <c r="I17" s="31" t="s">
        <v>32</v>
      </c>
      <c r="J17" s="9"/>
    </row>
    <row r="18" spans="1:10" x14ac:dyDescent="0.25">
      <c r="A18" s="46" t="s">
        <v>23</v>
      </c>
      <c r="B18" s="15"/>
      <c r="C18" s="16"/>
      <c r="D18" s="17"/>
      <c r="E18" s="18"/>
      <c r="F18" s="17"/>
      <c r="G18" s="71">
        <f>SUM(G14:G17)</f>
        <v>7.9999999999999991</v>
      </c>
      <c r="H18" s="71"/>
      <c r="I18" s="32"/>
      <c r="J18" s="19"/>
    </row>
    <row r="19" spans="1:10" x14ac:dyDescent="0.25">
      <c r="A19" s="46" t="s">
        <v>24</v>
      </c>
      <c r="B19" s="15"/>
      <c r="C19" s="16"/>
      <c r="D19" s="17"/>
      <c r="E19" s="18"/>
      <c r="F19" s="17"/>
      <c r="G19" s="71">
        <f>G18-$H$35</f>
        <v>0</v>
      </c>
      <c r="H19" s="71"/>
      <c r="I19" s="32"/>
      <c r="J19" s="19"/>
    </row>
    <row r="20" spans="1:10" x14ac:dyDescent="0.25">
      <c r="A20" s="45">
        <v>40850</v>
      </c>
      <c r="B20" s="13">
        <v>9</v>
      </c>
      <c r="C20" s="3" t="str">
        <f>VLOOKUP(B20,Artsoversigt!$A$2:$B$12,2,FALSE)</f>
        <v>Telefoner</v>
      </c>
      <c r="D20" s="10">
        <v>0.35416666666666669</v>
      </c>
      <c r="E20" s="6">
        <v>0.39583333333333331</v>
      </c>
      <c r="F20" s="5">
        <f t="shared" si="0"/>
        <v>4.166666666666663E-2</v>
      </c>
      <c r="G20" s="70">
        <f t="shared" si="1"/>
        <v>0.99999999999999911</v>
      </c>
      <c r="H20" s="70">
        <f t="shared" si="2"/>
        <v>1</v>
      </c>
      <c r="I20" s="31" t="s">
        <v>29</v>
      </c>
      <c r="J20" s="9"/>
    </row>
    <row r="21" spans="1:10" x14ac:dyDescent="0.25">
      <c r="A21" s="45">
        <v>40850</v>
      </c>
      <c r="B21" s="13">
        <v>10</v>
      </c>
      <c r="C21" s="3" t="str">
        <f>VLOOKUP(B21,Artsoversigt!$A$2:$B$12,2,FALSE)</f>
        <v>Andet</v>
      </c>
      <c r="D21" s="10">
        <v>0.39583333333333331</v>
      </c>
      <c r="E21" s="6">
        <v>0.41666666666666669</v>
      </c>
      <c r="F21" s="5">
        <f t="shared" si="0"/>
        <v>2.083333333333337E-2</v>
      </c>
      <c r="G21" s="70">
        <f t="shared" si="1"/>
        <v>0.50000000000000089</v>
      </c>
      <c r="H21" s="70">
        <f t="shared" si="2"/>
        <v>1</v>
      </c>
      <c r="I21" s="31" t="s">
        <v>30</v>
      </c>
      <c r="J21" s="9"/>
    </row>
    <row r="22" spans="1:10" x14ac:dyDescent="0.25">
      <c r="A22" s="45">
        <v>40850</v>
      </c>
      <c r="B22" s="13">
        <v>11</v>
      </c>
      <c r="C22" s="3" t="str">
        <f>VLOOKUP(B22,Artsoversigt!$A$2:$B$12,2,FALSE)</f>
        <v>Ekstra</v>
      </c>
      <c r="D22" s="10">
        <v>0.41666666666666669</v>
      </c>
      <c r="E22" s="6">
        <v>0.58333333333333337</v>
      </c>
      <c r="F22" s="5">
        <f t="shared" si="0"/>
        <v>0.16666666666666669</v>
      </c>
      <c r="G22" s="70">
        <f t="shared" si="1"/>
        <v>4</v>
      </c>
      <c r="H22" s="70">
        <f t="shared" si="2"/>
        <v>4</v>
      </c>
      <c r="I22" s="31" t="s">
        <v>26</v>
      </c>
      <c r="J22" s="9"/>
    </row>
    <row r="23" spans="1:10" x14ac:dyDescent="0.25">
      <c r="A23" s="45">
        <v>40850</v>
      </c>
      <c r="B23" s="13">
        <v>11</v>
      </c>
      <c r="C23" s="3" t="str">
        <f>VLOOKUP(B23,Artsoversigt!$A$2:$B$12,2,FALSE)</f>
        <v>Ekstra</v>
      </c>
      <c r="D23" s="10">
        <v>0.58333333333333337</v>
      </c>
      <c r="E23" s="6">
        <v>0.66666666666666663</v>
      </c>
      <c r="F23" s="5">
        <f t="shared" si="0"/>
        <v>8.3333333333333259E-2</v>
      </c>
      <c r="G23" s="70">
        <f t="shared" si="1"/>
        <v>1.9999999999999982</v>
      </c>
      <c r="H23" s="70">
        <f t="shared" si="2"/>
        <v>2</v>
      </c>
      <c r="I23" s="31" t="s">
        <v>32</v>
      </c>
      <c r="J23" s="9"/>
    </row>
    <row r="24" spans="1:10" x14ac:dyDescent="0.25">
      <c r="A24" s="46" t="s">
        <v>23</v>
      </c>
      <c r="B24" s="15"/>
      <c r="C24" s="16"/>
      <c r="D24" s="17"/>
      <c r="E24" s="18"/>
      <c r="F24" s="17"/>
      <c r="G24" s="71">
        <f>SUM(G20:G23)</f>
        <v>7.4999999999999982</v>
      </c>
      <c r="H24" s="71"/>
      <c r="I24" s="32"/>
      <c r="J24" s="19"/>
    </row>
    <row r="25" spans="1:10" x14ac:dyDescent="0.25">
      <c r="A25" s="46" t="s">
        <v>24</v>
      </c>
      <c r="B25" s="15"/>
      <c r="C25" s="16"/>
      <c r="D25" s="17"/>
      <c r="E25" s="18"/>
      <c r="F25" s="17"/>
      <c r="G25" s="71">
        <f>G24-$H$35</f>
        <v>-0.50000000000000178</v>
      </c>
      <c r="H25" s="71"/>
      <c r="I25" s="32"/>
      <c r="J25" s="19"/>
    </row>
    <row r="26" spans="1:10" x14ac:dyDescent="0.25">
      <c r="A26" s="45">
        <v>40851</v>
      </c>
      <c r="B26" s="13">
        <v>9</v>
      </c>
      <c r="C26" s="3" t="str">
        <f>VLOOKUP(B26,Artsoversigt!$A$2:$B$12,2,FALSE)</f>
        <v>Telefoner</v>
      </c>
      <c r="D26" s="10">
        <v>0.375</v>
      </c>
      <c r="E26" s="6">
        <v>0.41666666666666669</v>
      </c>
      <c r="F26" s="5">
        <f t="shared" si="0"/>
        <v>4.1666666666666685E-2</v>
      </c>
      <c r="G26" s="70">
        <f t="shared" si="1"/>
        <v>1.0000000000000007</v>
      </c>
      <c r="H26" s="70">
        <f t="shared" si="2"/>
        <v>1</v>
      </c>
      <c r="I26" s="31" t="s">
        <v>32</v>
      </c>
      <c r="J26" s="9"/>
    </row>
    <row r="27" spans="1:10" x14ac:dyDescent="0.25">
      <c r="A27" s="45">
        <v>40851</v>
      </c>
      <c r="B27" s="13">
        <v>10</v>
      </c>
      <c r="C27" s="3" t="str">
        <f>VLOOKUP(B27,Artsoversigt!$A$2:$B$12,2,FALSE)</f>
        <v>Andet</v>
      </c>
      <c r="D27" s="10">
        <v>0.41666666666666669</v>
      </c>
      <c r="E27" s="6">
        <v>0.44930555555555557</v>
      </c>
      <c r="F27" s="5">
        <f t="shared" si="0"/>
        <v>3.2638888888888884E-2</v>
      </c>
      <c r="G27" s="70">
        <f t="shared" si="1"/>
        <v>0.78333333333333333</v>
      </c>
      <c r="H27" s="70">
        <f t="shared" si="2"/>
        <v>1</v>
      </c>
      <c r="I27" s="31" t="s">
        <v>32</v>
      </c>
      <c r="J27" s="9"/>
    </row>
    <row r="28" spans="1:10" x14ac:dyDescent="0.25">
      <c r="A28" s="45">
        <v>40851</v>
      </c>
      <c r="B28" s="13">
        <v>11</v>
      </c>
      <c r="C28" s="3" t="str">
        <f>VLOOKUP(B28,Artsoversigt!$A$2:$B$12,2,FALSE)</f>
        <v>Ekstra</v>
      </c>
      <c r="D28" s="10">
        <v>0.44930555555555557</v>
      </c>
      <c r="E28" s="6">
        <v>0.48194444444444445</v>
      </c>
      <c r="F28" s="5">
        <f t="shared" si="0"/>
        <v>3.2638888888888884E-2</v>
      </c>
      <c r="G28" s="70">
        <f t="shared" si="1"/>
        <v>0.78333333333333333</v>
      </c>
      <c r="H28" s="70">
        <f t="shared" si="2"/>
        <v>1</v>
      </c>
      <c r="I28" s="31" t="s">
        <v>33</v>
      </c>
      <c r="J28" s="9"/>
    </row>
    <row r="29" spans="1:10" x14ac:dyDescent="0.25">
      <c r="A29" s="45">
        <v>40851</v>
      </c>
      <c r="B29" s="13">
        <v>11</v>
      </c>
      <c r="C29" s="3" t="str">
        <f>VLOOKUP(B29,Artsoversigt!$A$2:$B$12,2,FALSE)</f>
        <v>Ekstra</v>
      </c>
      <c r="D29" s="10">
        <v>0.48194444444444445</v>
      </c>
      <c r="E29" s="6">
        <v>0.625</v>
      </c>
      <c r="F29" s="5">
        <f t="shared" si="0"/>
        <v>0.14305555555555555</v>
      </c>
      <c r="G29" s="70">
        <f t="shared" si="1"/>
        <v>3.4333333333333331</v>
      </c>
      <c r="H29" s="70">
        <f t="shared" si="2"/>
        <v>4</v>
      </c>
      <c r="I29" s="31" t="s">
        <v>34</v>
      </c>
      <c r="J29" s="9"/>
    </row>
    <row r="30" spans="1:10" x14ac:dyDescent="0.25">
      <c r="A30" s="14" t="s">
        <v>23</v>
      </c>
      <c r="B30" s="15"/>
      <c r="C30" s="16"/>
      <c r="D30" s="17"/>
      <c r="E30" s="17"/>
      <c r="F30" s="18"/>
      <c r="G30" s="71">
        <f>SUM(G26:G29)</f>
        <v>6</v>
      </c>
      <c r="H30" s="71"/>
      <c r="I30" s="65"/>
      <c r="J30" s="34"/>
    </row>
    <row r="31" spans="1:10" x14ac:dyDescent="0.25">
      <c r="A31" s="14" t="s">
        <v>24</v>
      </c>
      <c r="B31" s="35"/>
      <c r="C31" s="50"/>
      <c r="D31" s="20"/>
      <c r="E31" s="20"/>
      <c r="F31" s="18"/>
      <c r="G31" s="71">
        <f>G30-$H$35</f>
        <v>-2</v>
      </c>
      <c r="H31" s="71"/>
      <c r="I31" s="65"/>
      <c r="J31" s="34"/>
    </row>
    <row r="32" spans="1:10" s="2" customFormat="1" x14ac:dyDescent="0.25">
      <c r="A32" s="23" t="s">
        <v>16</v>
      </c>
      <c r="B32" s="25"/>
      <c r="C32" s="22"/>
      <c r="D32" s="36"/>
      <c r="E32" s="36"/>
      <c r="F32" s="36"/>
      <c r="G32" s="30">
        <f>SUM(G6+G12+G18+G24+G30)</f>
        <v>37.466666666666669</v>
      </c>
      <c r="H32" s="30">
        <f>SUM(H2:H29)</f>
        <v>43</v>
      </c>
      <c r="I32" s="66"/>
      <c r="J32" s="29"/>
    </row>
    <row r="33" spans="1:10" s="2" customFormat="1" x14ac:dyDescent="0.25">
      <c r="A33" s="27" t="s">
        <v>22</v>
      </c>
      <c r="B33" s="37"/>
      <c r="C33" s="38"/>
      <c r="D33" s="38"/>
      <c r="E33" s="38"/>
      <c r="F33" s="28"/>
      <c r="G33" s="72"/>
      <c r="H33" s="73"/>
      <c r="I33" s="39"/>
      <c r="J33" s="29">
        <f>SUM(J2:J29)</f>
        <v>0</v>
      </c>
    </row>
    <row r="34" spans="1:10" x14ac:dyDescent="0.25">
      <c r="F34" s="1"/>
    </row>
    <row r="35" spans="1:10" s="2" customFormat="1" x14ac:dyDescent="0.25">
      <c r="A35" s="2" t="s">
        <v>17</v>
      </c>
      <c r="B35" s="40"/>
      <c r="D35" s="41"/>
      <c r="F35" s="42"/>
      <c r="G35" s="75" t="s">
        <v>25</v>
      </c>
      <c r="H35" s="75">
        <v>8</v>
      </c>
      <c r="I35" s="43"/>
      <c r="J35" s="44"/>
    </row>
    <row r="36" spans="1:10" x14ac:dyDescent="0.25">
      <c r="F36" s="1"/>
    </row>
    <row r="41" spans="1:10" x14ac:dyDescent="0.25">
      <c r="D41" s="69"/>
    </row>
  </sheetData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Artsoversigt!$B$15:$B$22</xm:f>
          </x14:formula1>
          <xm:sqref>I2:I5 I8:I11 I14:I17 I20:I23 I26:I29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5" zoomScaleNormal="85" workbookViewId="0">
      <selection activeCell="B11" sqref="B11"/>
    </sheetView>
  </sheetViews>
  <sheetFormatPr defaultRowHeight="15" x14ac:dyDescent="0.25"/>
  <cols>
    <col min="1" max="1" width="15.85546875" style="7" bestFit="1" customWidth="1"/>
    <col min="2" max="3" width="20.85546875" customWidth="1"/>
    <col min="4" max="4" width="15.85546875" bestFit="1" customWidth="1"/>
    <col min="5" max="5" width="14.28515625" customWidth="1"/>
    <col min="6" max="10" width="16.42578125" customWidth="1"/>
    <col min="11" max="11" width="15.140625" bestFit="1" customWidth="1"/>
  </cols>
  <sheetData>
    <row r="1" spans="1:9" x14ac:dyDescent="0.25">
      <c r="A1" s="47" t="s">
        <v>18</v>
      </c>
      <c r="B1" s="49" t="s">
        <v>19</v>
      </c>
      <c r="C1" s="49" t="s">
        <v>26</v>
      </c>
      <c r="D1" s="49" t="s">
        <v>29</v>
      </c>
      <c r="E1" s="49" t="s">
        <v>30</v>
      </c>
      <c r="F1" s="49" t="s">
        <v>31</v>
      </c>
      <c r="G1" s="49" t="s">
        <v>32</v>
      </c>
      <c r="H1" s="49" t="s">
        <v>33</v>
      </c>
      <c r="I1" s="49" t="s">
        <v>43</v>
      </c>
    </row>
    <row r="2" spans="1:9" x14ac:dyDescent="0.25">
      <c r="A2" s="48">
        <v>1</v>
      </c>
      <c r="B2" s="8" t="s">
        <v>5</v>
      </c>
      <c r="C2" s="9">
        <f>$C$16</f>
        <v>200</v>
      </c>
      <c r="D2" s="9">
        <f t="shared" ref="D2:D11" si="0">$C$17</f>
        <v>300</v>
      </c>
      <c r="E2" s="9">
        <f t="shared" ref="E2:E11" si="1">$C$18</f>
        <v>400</v>
      </c>
      <c r="F2" s="9">
        <f t="shared" ref="F2:F11" si="2">$C$19</f>
        <v>800</v>
      </c>
      <c r="G2" s="9">
        <f t="shared" ref="G2:G11" si="3">$C$20</f>
        <v>1000</v>
      </c>
      <c r="H2" s="9">
        <f t="shared" ref="H2:H11" si="4">$C$21</f>
        <v>1300</v>
      </c>
      <c r="I2" s="9">
        <f t="shared" ref="I2:I11" si="5">$C$22</f>
        <v>1500</v>
      </c>
    </row>
    <row r="3" spans="1:9" x14ac:dyDescent="0.25">
      <c r="A3" s="48">
        <f t="shared" ref="A3:A12" si="6">A2+1</f>
        <v>2</v>
      </c>
      <c r="B3" s="8" t="s">
        <v>6</v>
      </c>
      <c r="C3" s="9">
        <f t="shared" ref="C3:C11" si="7">$C$16</f>
        <v>200</v>
      </c>
      <c r="D3" s="9">
        <f t="shared" si="0"/>
        <v>300</v>
      </c>
      <c r="E3" s="9">
        <f t="shared" si="1"/>
        <v>400</v>
      </c>
      <c r="F3" s="9">
        <f t="shared" si="2"/>
        <v>800</v>
      </c>
      <c r="G3" s="9">
        <f t="shared" si="3"/>
        <v>1000</v>
      </c>
      <c r="H3" s="9">
        <f t="shared" si="4"/>
        <v>1300</v>
      </c>
      <c r="I3" s="9">
        <f t="shared" si="5"/>
        <v>1500</v>
      </c>
    </row>
    <row r="4" spans="1:9" x14ac:dyDescent="0.25">
      <c r="A4" s="48">
        <f t="shared" si="6"/>
        <v>3</v>
      </c>
      <c r="B4" s="8" t="s">
        <v>7</v>
      </c>
      <c r="C4" s="9">
        <f t="shared" si="7"/>
        <v>200</v>
      </c>
      <c r="D4" s="9">
        <f t="shared" si="0"/>
        <v>300</v>
      </c>
      <c r="E4" s="9">
        <f t="shared" si="1"/>
        <v>400</v>
      </c>
      <c r="F4" s="9">
        <f t="shared" si="2"/>
        <v>800</v>
      </c>
      <c r="G4" s="9">
        <f t="shared" si="3"/>
        <v>1000</v>
      </c>
      <c r="H4" s="9">
        <f t="shared" si="4"/>
        <v>1300</v>
      </c>
      <c r="I4" s="9">
        <f t="shared" si="5"/>
        <v>1500</v>
      </c>
    </row>
    <row r="5" spans="1:9" x14ac:dyDescent="0.25">
      <c r="A5" s="48">
        <f t="shared" si="6"/>
        <v>4</v>
      </c>
      <c r="B5" s="8" t="s">
        <v>8</v>
      </c>
      <c r="C5" s="9">
        <f t="shared" si="7"/>
        <v>200</v>
      </c>
      <c r="D5" s="9">
        <f t="shared" si="0"/>
        <v>300</v>
      </c>
      <c r="E5" s="9">
        <f t="shared" si="1"/>
        <v>400</v>
      </c>
      <c r="F5" s="9">
        <f t="shared" si="2"/>
        <v>800</v>
      </c>
      <c r="G5" s="9">
        <f t="shared" si="3"/>
        <v>1000</v>
      </c>
      <c r="H5" s="9">
        <f t="shared" si="4"/>
        <v>1300</v>
      </c>
      <c r="I5" s="9">
        <f t="shared" si="5"/>
        <v>1500</v>
      </c>
    </row>
    <row r="6" spans="1:9" x14ac:dyDescent="0.25">
      <c r="A6" s="48">
        <f t="shared" si="6"/>
        <v>5</v>
      </c>
      <c r="B6" s="8" t="s">
        <v>9</v>
      </c>
      <c r="C6" s="9">
        <f t="shared" si="7"/>
        <v>200</v>
      </c>
      <c r="D6" s="9">
        <f t="shared" si="0"/>
        <v>300</v>
      </c>
      <c r="E6" s="9">
        <f t="shared" si="1"/>
        <v>400</v>
      </c>
      <c r="F6" s="9">
        <f t="shared" si="2"/>
        <v>800</v>
      </c>
      <c r="G6" s="9">
        <f t="shared" si="3"/>
        <v>1000</v>
      </c>
      <c r="H6" s="9">
        <f t="shared" si="4"/>
        <v>1300</v>
      </c>
      <c r="I6" s="9">
        <f t="shared" si="5"/>
        <v>1500</v>
      </c>
    </row>
    <row r="7" spans="1:9" x14ac:dyDescent="0.25">
      <c r="A7" s="48">
        <f t="shared" si="6"/>
        <v>6</v>
      </c>
      <c r="B7" s="8" t="s">
        <v>10</v>
      </c>
      <c r="C7" s="9">
        <f t="shared" si="7"/>
        <v>200</v>
      </c>
      <c r="D7" s="9">
        <f t="shared" si="0"/>
        <v>300</v>
      </c>
      <c r="E7" s="9">
        <f t="shared" si="1"/>
        <v>400</v>
      </c>
      <c r="F7" s="9">
        <f t="shared" si="2"/>
        <v>800</v>
      </c>
      <c r="G7" s="9">
        <f t="shared" si="3"/>
        <v>1000</v>
      </c>
      <c r="H7" s="9">
        <f t="shared" si="4"/>
        <v>1300</v>
      </c>
      <c r="I7" s="9">
        <f t="shared" si="5"/>
        <v>1500</v>
      </c>
    </row>
    <row r="8" spans="1:9" x14ac:dyDescent="0.25">
      <c r="A8" s="48">
        <f t="shared" si="6"/>
        <v>7</v>
      </c>
      <c r="B8" s="8" t="s">
        <v>11</v>
      </c>
      <c r="C8" s="9">
        <f t="shared" si="7"/>
        <v>200</v>
      </c>
      <c r="D8" s="9">
        <f t="shared" si="0"/>
        <v>300</v>
      </c>
      <c r="E8" s="9">
        <f t="shared" si="1"/>
        <v>400</v>
      </c>
      <c r="F8" s="9">
        <f t="shared" si="2"/>
        <v>800</v>
      </c>
      <c r="G8" s="9">
        <f t="shared" si="3"/>
        <v>1000</v>
      </c>
      <c r="H8" s="9">
        <f t="shared" si="4"/>
        <v>1300</v>
      </c>
      <c r="I8" s="9">
        <f t="shared" si="5"/>
        <v>1500</v>
      </c>
    </row>
    <row r="9" spans="1:9" x14ac:dyDescent="0.25">
      <c r="A9" s="48">
        <f t="shared" si="6"/>
        <v>8</v>
      </c>
      <c r="B9" s="8" t="s">
        <v>12</v>
      </c>
      <c r="C9" s="9">
        <f t="shared" si="7"/>
        <v>200</v>
      </c>
      <c r="D9" s="9">
        <f t="shared" si="0"/>
        <v>300</v>
      </c>
      <c r="E9" s="9">
        <f t="shared" si="1"/>
        <v>400</v>
      </c>
      <c r="F9" s="9">
        <f t="shared" si="2"/>
        <v>800</v>
      </c>
      <c r="G9" s="9">
        <f t="shared" si="3"/>
        <v>1000</v>
      </c>
      <c r="H9" s="9">
        <f t="shared" si="4"/>
        <v>1300</v>
      </c>
      <c r="I9" s="9">
        <f t="shared" si="5"/>
        <v>1500</v>
      </c>
    </row>
    <row r="10" spans="1:9" x14ac:dyDescent="0.25">
      <c r="A10" s="48">
        <f t="shared" si="6"/>
        <v>9</v>
      </c>
      <c r="B10" s="8" t="s">
        <v>13</v>
      </c>
      <c r="C10" s="9">
        <f t="shared" si="7"/>
        <v>200</v>
      </c>
      <c r="D10" s="9">
        <f t="shared" si="0"/>
        <v>300</v>
      </c>
      <c r="E10" s="9">
        <f t="shared" si="1"/>
        <v>400</v>
      </c>
      <c r="F10" s="9">
        <f t="shared" si="2"/>
        <v>800</v>
      </c>
      <c r="G10" s="9">
        <f t="shared" si="3"/>
        <v>1000</v>
      </c>
      <c r="H10" s="9">
        <f t="shared" si="4"/>
        <v>1300</v>
      </c>
      <c r="I10" s="9">
        <f t="shared" si="5"/>
        <v>1500</v>
      </c>
    </row>
    <row r="11" spans="1:9" x14ac:dyDescent="0.25">
      <c r="A11" s="48">
        <f t="shared" si="6"/>
        <v>10</v>
      </c>
      <c r="B11" s="8" t="s">
        <v>14</v>
      </c>
      <c r="C11" s="9">
        <f t="shared" si="7"/>
        <v>200</v>
      </c>
      <c r="D11" s="9">
        <f t="shared" si="0"/>
        <v>300</v>
      </c>
      <c r="E11" s="9">
        <f t="shared" si="1"/>
        <v>400</v>
      </c>
      <c r="F11" s="9">
        <f t="shared" si="2"/>
        <v>800</v>
      </c>
      <c r="G11" s="9">
        <f t="shared" si="3"/>
        <v>1000</v>
      </c>
      <c r="H11" s="9">
        <f t="shared" si="4"/>
        <v>1300</v>
      </c>
      <c r="I11" s="9">
        <f t="shared" si="5"/>
        <v>1500</v>
      </c>
    </row>
    <row r="12" spans="1:9" x14ac:dyDescent="0.25">
      <c r="A12" s="62">
        <f t="shared" si="6"/>
        <v>11</v>
      </c>
      <c r="B12" s="63" t="s">
        <v>15</v>
      </c>
      <c r="C12" s="64">
        <f>$D$16</f>
        <v>300</v>
      </c>
      <c r="D12" s="64">
        <f>$D$17</f>
        <v>400</v>
      </c>
      <c r="E12" s="64">
        <f>$D$18</f>
        <v>500</v>
      </c>
      <c r="F12" s="64">
        <f>$D$19</f>
        <v>1100</v>
      </c>
      <c r="G12" s="64">
        <f>$D$20</f>
        <v>1200</v>
      </c>
      <c r="H12" s="64">
        <f>$D$21</f>
        <v>1500</v>
      </c>
      <c r="I12" s="64">
        <f>$D$22</f>
        <v>2000</v>
      </c>
    </row>
    <row r="14" spans="1:9" x14ac:dyDescent="0.25">
      <c r="A14" s="49" t="s">
        <v>42</v>
      </c>
      <c r="B14" s="57" t="s">
        <v>28</v>
      </c>
      <c r="C14" s="58" t="s">
        <v>27</v>
      </c>
      <c r="D14" s="58" t="s">
        <v>44</v>
      </c>
    </row>
    <row r="15" spans="1:9" x14ac:dyDescent="0.25">
      <c r="A15" s="61"/>
      <c r="B15" s="67"/>
      <c r="C15" s="68"/>
      <c r="D15" s="68"/>
    </row>
    <row r="16" spans="1:9" x14ac:dyDescent="0.25">
      <c r="A16" s="53" t="s">
        <v>35</v>
      </c>
      <c r="B16" s="55" t="s">
        <v>26</v>
      </c>
      <c r="C16" s="59">
        <v>200</v>
      </c>
      <c r="D16" s="59">
        <v>300</v>
      </c>
    </row>
    <row r="17" spans="1:4" x14ac:dyDescent="0.25">
      <c r="A17" s="53" t="s">
        <v>36</v>
      </c>
      <c r="B17" s="55" t="s">
        <v>29</v>
      </c>
      <c r="C17" s="59">
        <v>300</v>
      </c>
      <c r="D17" s="59">
        <v>400</v>
      </c>
    </row>
    <row r="18" spans="1:4" x14ac:dyDescent="0.25">
      <c r="A18" s="53" t="s">
        <v>37</v>
      </c>
      <c r="B18" s="55" t="s">
        <v>30</v>
      </c>
      <c r="C18" s="59">
        <v>400</v>
      </c>
      <c r="D18" s="59">
        <v>500</v>
      </c>
    </row>
    <row r="19" spans="1:4" x14ac:dyDescent="0.25">
      <c r="A19" s="53" t="s">
        <v>38</v>
      </c>
      <c r="B19" s="55" t="s">
        <v>31</v>
      </c>
      <c r="C19" s="59">
        <v>800</v>
      </c>
      <c r="D19" s="59">
        <v>1100</v>
      </c>
    </row>
    <row r="20" spans="1:4" x14ac:dyDescent="0.25">
      <c r="A20" s="53" t="s">
        <v>39</v>
      </c>
      <c r="B20" s="55" t="s">
        <v>32</v>
      </c>
      <c r="C20" s="59">
        <v>1000</v>
      </c>
      <c r="D20" s="59">
        <v>1200</v>
      </c>
    </row>
    <row r="21" spans="1:4" x14ac:dyDescent="0.25">
      <c r="A21" s="53" t="s">
        <v>40</v>
      </c>
      <c r="B21" s="55" t="s">
        <v>33</v>
      </c>
      <c r="C21" s="59">
        <v>1300</v>
      </c>
      <c r="D21" s="59">
        <v>1500</v>
      </c>
    </row>
    <row r="22" spans="1:4" x14ac:dyDescent="0.25">
      <c r="A22" s="54" t="s">
        <v>41</v>
      </c>
      <c r="B22" s="56" t="s">
        <v>34</v>
      </c>
      <c r="C22" s="60">
        <v>1500</v>
      </c>
      <c r="D22" s="60">
        <v>2000</v>
      </c>
    </row>
    <row r="23" spans="1:4" x14ac:dyDescent="0.25">
      <c r="A23" s="52"/>
    </row>
    <row r="24" spans="1:4" x14ac:dyDescent="0.25">
      <c r="A24" s="51"/>
    </row>
    <row r="25" spans="1:4" x14ac:dyDescent="0.25">
      <c r="A25" s="51"/>
    </row>
    <row r="26" spans="1:4" x14ac:dyDescent="0.25">
      <c r="A26" s="51"/>
    </row>
    <row r="27" spans="1:4" x14ac:dyDescent="0.25">
      <c r="A27" s="51"/>
    </row>
    <row r="28" spans="1:4" x14ac:dyDescent="0.25">
      <c r="A28" s="5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Tidsregistrering</vt:lpstr>
      <vt:lpstr>Artsoversigt</vt:lpstr>
      <vt:lpstr>Artsoversigt!Udskriftsområde</vt:lpstr>
      <vt:lpstr>Tidsregistrering!Udskriftsområde</vt:lpstr>
    </vt:vector>
  </TitlesOfParts>
  <Company>Visma Danmark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Christiansen</dc:creator>
  <cp:lastModifiedBy>Michael Christiansen</cp:lastModifiedBy>
  <cp:lastPrinted>2011-11-09T15:24:01Z</cp:lastPrinted>
  <dcterms:created xsi:type="dcterms:W3CDTF">2011-11-09T14:05:58Z</dcterms:created>
  <dcterms:modified xsi:type="dcterms:W3CDTF">2011-11-10T13:38:40Z</dcterms:modified>
</cp:coreProperties>
</file>