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060"/>
  </bookViews>
  <sheets>
    <sheet name="Sheet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L16" i="1"/>
  <c r="K17" i="1"/>
  <c r="L17" i="1"/>
  <c r="L15" i="1"/>
  <c r="K15" i="1"/>
  <c r="H15" i="1"/>
  <c r="W15" i="1" s="1"/>
  <c r="H16" i="1"/>
  <c r="W16" i="1" s="1"/>
  <c r="I16" i="1"/>
  <c r="H17" i="1"/>
  <c r="I17" i="1" s="1"/>
  <c r="H9" i="1"/>
  <c r="I9" i="1" s="1"/>
  <c r="H10" i="1"/>
  <c r="J10" i="1" s="1"/>
  <c r="I10" i="1"/>
  <c r="K10" i="1"/>
  <c r="L10" i="1"/>
  <c r="H11" i="1"/>
  <c r="K11" i="1" s="1"/>
  <c r="H12" i="1"/>
  <c r="L12" i="1"/>
  <c r="H13" i="1"/>
  <c r="I13" i="1" s="1"/>
  <c r="H14" i="1"/>
  <c r="J14" i="1" s="1"/>
  <c r="I14" i="1"/>
  <c r="K14" i="1"/>
  <c r="L14" i="1"/>
  <c r="H4" i="1"/>
  <c r="H5" i="1"/>
  <c r="K5" i="1" s="1"/>
  <c r="H6" i="1"/>
  <c r="H7" i="1"/>
  <c r="I7" i="1" s="1"/>
  <c r="H8" i="1"/>
  <c r="L8" i="1" s="1"/>
  <c r="M4" i="1"/>
  <c r="K6" i="1" l="1"/>
  <c r="K8" i="1"/>
  <c r="K4" i="1"/>
  <c r="K12" i="1"/>
  <c r="I15" i="1"/>
  <c r="J16" i="1"/>
  <c r="J12" i="1"/>
  <c r="J8" i="1"/>
  <c r="V8" i="1" s="1"/>
  <c r="W8" i="1" s="1"/>
  <c r="K7" i="1"/>
  <c r="L13" i="1"/>
  <c r="I12" i="1"/>
  <c r="J15" i="1"/>
  <c r="J11" i="1"/>
  <c r="J6" i="1"/>
  <c r="J7" i="1"/>
  <c r="J5" i="1"/>
  <c r="V5" i="1" s="1"/>
  <c r="W5" i="1" s="1"/>
  <c r="V10" i="1"/>
  <c r="W10" i="1" s="1"/>
  <c r="J17" i="1"/>
  <c r="V17" i="1" s="1"/>
  <c r="J13" i="1"/>
  <c r="J9" i="1"/>
  <c r="J4" i="1"/>
  <c r="W17" i="1"/>
  <c r="V15" i="1"/>
  <c r="V12" i="1"/>
  <c r="W12" i="1" s="1"/>
  <c r="V16" i="1"/>
  <c r="L11" i="1"/>
  <c r="V11" i="1"/>
  <c r="W11" i="1" s="1"/>
  <c r="L9" i="1"/>
  <c r="K13" i="1"/>
  <c r="I11" i="1"/>
  <c r="K9" i="1"/>
  <c r="L6" i="1"/>
  <c r="L5" i="1"/>
  <c r="I5" i="1"/>
  <c r="L4" i="1"/>
  <c r="L7" i="1"/>
  <c r="I6" i="1"/>
  <c r="I8" i="1"/>
  <c r="B4" i="1"/>
  <c r="C5" i="1"/>
  <c r="N17" i="1"/>
  <c r="N16" i="1"/>
  <c r="N15" i="1"/>
  <c r="I4" i="1"/>
  <c r="U4" i="1"/>
  <c r="N4" i="1" s="1"/>
  <c r="V6" i="1" l="1"/>
  <c r="W6" i="1" s="1"/>
  <c r="V13" i="1"/>
  <c r="W13" i="1" s="1"/>
  <c r="V14" i="1"/>
  <c r="W14" i="1" s="1"/>
  <c r="V9" i="1"/>
  <c r="W9" i="1" s="1"/>
  <c r="V4" i="1"/>
  <c r="W4" i="1" s="1"/>
  <c r="V7" i="1"/>
  <c r="W7" i="1" s="1"/>
  <c r="B5" i="1"/>
  <c r="U5" i="1"/>
  <c r="N5" i="1" s="1"/>
  <c r="M5" i="1"/>
  <c r="C6" i="1"/>
  <c r="U6" i="1"/>
  <c r="B6" i="1" l="1"/>
  <c r="M6" i="1"/>
  <c r="C7" i="1"/>
  <c r="B7" i="1" s="1"/>
  <c r="N6" i="1"/>
  <c r="M7" i="1" l="1"/>
  <c r="U7" i="1"/>
  <c r="C8" i="1"/>
  <c r="B8" i="1" s="1"/>
  <c r="C9" i="1" l="1"/>
  <c r="M8" i="1"/>
  <c r="U8" i="1"/>
  <c r="C10" i="1" l="1"/>
  <c r="B9" i="1"/>
  <c r="U9" i="1"/>
  <c r="M9" i="1"/>
  <c r="M10" i="1" l="1"/>
  <c r="U10" i="1"/>
  <c r="B10" i="1"/>
  <c r="C11" i="1"/>
  <c r="M11" i="1" l="1"/>
  <c r="C12" i="1"/>
  <c r="U11" i="1"/>
  <c r="N11" i="1" s="1"/>
  <c r="B11" i="1"/>
  <c r="M12" i="1" l="1"/>
  <c r="U12" i="1"/>
  <c r="N12" i="1" s="1"/>
  <c r="B12" i="1"/>
  <c r="C13" i="1"/>
  <c r="U13" i="1" l="1"/>
  <c r="N13" i="1" s="1"/>
  <c r="M13" i="1"/>
  <c r="C14" i="1"/>
  <c r="B13" i="1"/>
  <c r="U14" i="1" l="1"/>
  <c r="N14" i="1" s="1"/>
  <c r="B14" i="1"/>
  <c r="M14" i="1"/>
  <c r="C15" i="1"/>
  <c r="U15" i="1" l="1"/>
  <c r="B15" i="1"/>
  <c r="C16" i="1"/>
  <c r="M15" i="1"/>
  <c r="U16" i="1" l="1"/>
  <c r="M16" i="1"/>
  <c r="C17" i="1"/>
  <c r="B16" i="1"/>
  <c r="U17" i="1" l="1"/>
  <c r="B17" i="1"/>
  <c r="M17" i="1"/>
</calcChain>
</file>

<file path=xl/comments1.xml><?xml version="1.0" encoding="utf-8"?>
<comments xmlns="http://schemas.openxmlformats.org/spreadsheetml/2006/main">
  <authors>
    <author>Claus Lind</author>
    <author>Kristine Bønnelykke</author>
  </authors>
  <commentList>
    <comment ref="J3" authorId="0">
      <text>
        <r>
          <rPr>
            <b/>
            <sz val="9"/>
            <color indexed="81"/>
            <rFont val="Tahoma"/>
            <charset val="1"/>
          </rPr>
          <t>Claus Lind:</t>
        </r>
        <r>
          <rPr>
            <sz val="9"/>
            <color indexed="81"/>
            <rFont val="Tahoma"/>
            <charset val="1"/>
          </rPr>
          <t xml:space="preserve">
Første 2 overtimer efter der er trukket 7,75 timer fra samlet arbejdstid.</t>
        </r>
      </text>
    </comment>
    <comment ref="K3" authorId="0">
      <text>
        <r>
          <rPr>
            <b/>
            <sz val="9"/>
            <color indexed="81"/>
            <rFont val="Tahoma"/>
            <charset val="1"/>
          </rPr>
          <t>Claus Lind:</t>
        </r>
        <r>
          <rPr>
            <sz val="9"/>
            <color indexed="81"/>
            <rFont val="Tahoma"/>
            <charset val="1"/>
          </rPr>
          <t xml:space="preserve">
3.+ 4. overtimer efter der er trukket 7,75 timer fra samlet arbejdstid. </t>
        </r>
      </text>
    </comment>
    <comment ref="L3" authorId="0">
      <text>
        <r>
          <rPr>
            <b/>
            <sz val="9"/>
            <color indexed="81"/>
            <rFont val="Tahoma"/>
            <charset val="1"/>
          </rPr>
          <t>Claus Lind:</t>
        </r>
        <r>
          <rPr>
            <sz val="9"/>
            <color indexed="81"/>
            <rFont val="Tahoma"/>
            <charset val="1"/>
          </rPr>
          <t xml:space="preserve">
5.+ 6. overtimer efter der er trukket 7,75 timer fra samlet arbejdstid. </t>
        </r>
      </text>
    </comment>
    <comment ref="M3" authorId="0">
      <text>
        <r>
          <rPr>
            <b/>
            <sz val="9"/>
            <color indexed="81"/>
            <rFont val="Tahoma"/>
            <charset val="1"/>
          </rPr>
          <t>Claus Lind:</t>
        </r>
        <r>
          <rPr>
            <sz val="9"/>
            <color indexed="81"/>
            <rFont val="Tahoma"/>
            <charset val="1"/>
          </rPr>
          <t xml:space="preserve">
Lørdag: 
kl. 06:00-18:00</t>
        </r>
      </text>
    </comment>
    <comment ref="N3" authorId="1">
      <text>
        <r>
          <rPr>
            <b/>
            <sz val="9"/>
            <color indexed="81"/>
            <rFont val="Tahoma"/>
            <family val="2"/>
          </rPr>
          <t>Kristine Bønnelykke:</t>
        </r>
        <r>
          <rPr>
            <sz val="9"/>
            <color indexed="81"/>
            <rFont val="Tahoma"/>
            <family val="2"/>
          </rPr>
          <t xml:space="preserve">
Lørdag:
Kl. 18:00-06:00</t>
        </r>
      </text>
    </comment>
    <comment ref="O3" authorId="0">
      <text>
        <r>
          <rPr>
            <b/>
            <sz val="9"/>
            <color indexed="81"/>
            <rFont val="Tahoma"/>
            <charset val="1"/>
          </rPr>
          <t>Claus Lind:</t>
        </r>
        <r>
          <rPr>
            <sz val="9"/>
            <color indexed="81"/>
            <rFont val="Tahoma"/>
            <charset val="1"/>
          </rPr>
          <t xml:space="preserve">
Lørdag:
Kl. 18:00-06:00</t>
        </r>
      </text>
    </comment>
    <comment ref="P3" authorId="0">
      <text>
        <r>
          <rPr>
            <b/>
            <sz val="9"/>
            <color indexed="81"/>
            <rFont val="Tahoma"/>
            <charset val="1"/>
          </rPr>
          <t>Claus Lind:</t>
        </r>
        <r>
          <rPr>
            <sz val="9"/>
            <color indexed="81"/>
            <rFont val="Tahoma"/>
            <charset val="1"/>
          </rPr>
          <t xml:space="preserve">
Søndag: 
Kl. 12:00-06:00</t>
        </r>
      </text>
    </comment>
  </commentList>
</comments>
</file>

<file path=xl/sharedStrings.xml><?xml version="1.0" encoding="utf-8"?>
<sst xmlns="http://schemas.openxmlformats.org/spreadsheetml/2006/main" count="20" uniqueCount="18">
  <si>
    <t>Dag</t>
  </si>
  <si>
    <t>Dato</t>
  </si>
  <si>
    <t>Start</t>
  </si>
  <si>
    <t>Slut</t>
  </si>
  <si>
    <t>Dette gøres ved at indsætte en ny række og der efter tilrette alt manuelt i arket for at få tal til at passe</t>
  </si>
  <si>
    <t>Problem  : Der ønskes 2 mødetider på samme dag.( 03-07-2018)</t>
  </si>
  <si>
    <t xml:space="preserve">Dette medfører a formler m.m. ødelægges. </t>
  </si>
  <si>
    <t>Kunne en VBA løsning kigge på start/sluttid og udfylde resten af felterne. Dermed ville indsættelse af rækker ikke være et problem eller ?</t>
  </si>
  <si>
    <t>Er der allerede nogen der har "tryllet" sådan en ?</t>
  </si>
  <si>
    <t>1-2 time</t>
  </si>
  <si>
    <t xml:space="preserve">3-4 time </t>
  </si>
  <si>
    <t>5-6 time</t>
  </si>
  <si>
    <t>Overtid
1-2 time</t>
  </si>
  <si>
    <t>Overtid
3-4 time</t>
  </si>
  <si>
    <t>Overtid
5-6 time</t>
  </si>
  <si>
    <t>Lørdag 
6-18</t>
  </si>
  <si>
    <t>Lørdag
18-06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</si>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</sst>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1" xfId="1" applyBorder="1" applyAlignment="1">
      <alignment horizontal="center"/>
    </xf>
    <xf numFmtId="0" fontId="1" fillId="0" borderId="1" xfId="1" applyBorder="1" applyAlignment="1"/>
    <xf numFmtId="0" fontId="1" fillId="0" borderId="1" xfId="1" applyBorder="1"/>
    <xf numFmtId="0" fontId="1" fillId="0" borderId="2" xfId="1" applyBorder="1" applyProtection="1">
      <protection hidden="1"/>
    </xf>
    <xf numFmtId="14" fontId="1" fillId="0" borderId="3" xfId="1" applyNumberFormat="1" applyBorder="1" applyProtection="1">
      <protection hidden="1"/>
    </xf>
    <xf numFmtId="0" fontId="1" fillId="0" borderId="3" xfId="1" applyBorder="1" applyProtection="1">
      <protection locked="0"/>
    </xf>
    <xf numFmtId="0" fontId="1" fillId="0" borderId="3" xfId="1" applyFill="1" applyBorder="1" applyProtection="1">
      <protection hidden="1"/>
    </xf>
    <xf numFmtId="0" fontId="1" fillId="0" borderId="2" xfId="1" applyFont="1" applyBorder="1" applyProtection="1">
      <protection hidden="1"/>
    </xf>
    <xf numFmtId="14" fontId="1" fillId="0" borderId="3" xfId="1" applyNumberFormat="1" applyFont="1" applyBorder="1" applyProtection="1">
      <protection hidden="1"/>
    </xf>
    <xf numFmtId="0" fontId="1" fillId="2" borderId="3" xfId="1" applyFill="1" applyBorder="1"/>
    <xf numFmtId="0" fontId="1" fillId="2" borderId="4" xfId="1" applyFill="1" applyBorder="1" applyProtection="1">
      <protection hidden="1"/>
    </xf>
    <xf numFmtId="20" fontId="1" fillId="0" borderId="3" xfId="1" applyNumberFormat="1" applyBorder="1" applyProtection="1">
      <protection locked="0"/>
    </xf>
    <xf numFmtId="164" fontId="1" fillId="0" borderId="3" xfId="1" applyNumberFormat="1" applyBorder="1" applyProtection="1">
      <protection locked="0"/>
    </xf>
    <xf numFmtId="164" fontId="1" fillId="0" borderId="3" xfId="1" applyNumberFormat="1" applyFill="1" applyBorder="1" applyProtection="1">
      <protection hidden="1"/>
    </xf>
    <xf numFmtId="16" fontId="0" fillId="0" borderId="0" xfId="0" applyNumberFormat="1"/>
    <xf numFmtId="20" fontId="0" fillId="0" borderId="0" xfId="0" applyNumberFormat="1"/>
    <xf numFmtId="164" fontId="0" fillId="0" borderId="0" xfId="0" applyNumberFormat="1"/>
    <xf numFmtId="0" fontId="1" fillId="0" borderId="5" xfId="1" applyBorder="1"/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7" xfId="0" applyFill="1" applyBorder="1"/>
    <xf numFmtId="0" fontId="0" fillId="5" borderId="8" xfId="0" applyFill="1" applyBorder="1"/>
    <xf numFmtId="0" fontId="0" fillId="2" borderId="6" xfId="0" applyFill="1" applyBorder="1"/>
    <xf numFmtId="0" fontId="0" fillId="2" borderId="8" xfId="0" applyFill="1" applyBorder="1"/>
    <xf numFmtId="0" fontId="1" fillId="0" borderId="10" xfId="1" applyBorder="1"/>
    <xf numFmtId="0" fontId="1" fillId="2" borderId="11" xfId="1" applyFill="1" applyBorder="1"/>
    <xf numFmtId="164" fontId="1" fillId="0" borderId="2" xfId="1" applyNumberFormat="1" applyFill="1" applyBorder="1" applyProtection="1">
      <protection hidden="1"/>
    </xf>
    <xf numFmtId="164" fontId="1" fillId="0" borderId="4" xfId="1" applyNumberFormat="1" applyFill="1" applyBorder="1" applyProtection="1">
      <protection hidden="1"/>
    </xf>
    <xf numFmtId="0" fontId="1" fillId="0" borderId="4" xfId="1" applyFill="1" applyBorder="1" applyProtection="1">
      <protection hidden="1"/>
    </xf>
    <xf numFmtId="0" fontId="0" fillId="4" borderId="8" xfId="0" applyFill="1" applyBorder="1" applyAlignment="1">
      <alignment horizontal="center" vertical="center" wrapText="1"/>
    </xf>
    <xf numFmtId="0" fontId="1" fillId="0" borderId="12" xfId="1" applyBorder="1"/>
    <xf numFmtId="164" fontId="1" fillId="0" borderId="9" xfId="1" applyNumberFormat="1" applyBorder="1" applyProtection="1">
      <protection locked="0"/>
    </xf>
    <xf numFmtId="0" fontId="1" fillId="0" borderId="9" xfId="1" applyBorder="1" applyProtection="1">
      <protection locked="0"/>
    </xf>
    <xf numFmtId="20" fontId="1" fillId="0" borderId="9" xfId="1" applyNumberFormat="1" applyBorder="1" applyProtection="1">
      <protection locked="0"/>
    </xf>
    <xf numFmtId="164" fontId="1" fillId="0" borderId="2" xfId="1" applyNumberFormat="1" applyBorder="1" applyProtection="1">
      <protection locked="0"/>
    </xf>
    <xf numFmtId="164" fontId="1" fillId="0" borderId="4" xfId="1" quotePrefix="1" applyNumberFormat="1" applyBorder="1" applyProtection="1">
      <protection hidden="1"/>
    </xf>
    <xf numFmtId="0" fontId="0" fillId="3" borderId="0" xfId="0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A24"/>
  <sheetViews>
    <sheetView showZeros="0" tabSelected="1" zoomScaleNormal="100" workbookViewId="0">
      <selection activeCell="O2" sqref="O2"/>
    </sheetView>
  </sheetViews>
  <sheetFormatPr defaultRowHeight="15" x14ac:dyDescent="0.25"/>
  <cols>
    <col min="3" max="3" width="10.28515625" bestFit="1" customWidth="1"/>
  </cols>
  <sheetData>
    <row r="1" spans="2:27" ht="15.75" thickBot="1" x14ac:dyDescent="0.3">
      <c r="Y1" s="16">
        <v>0.32291666666666669</v>
      </c>
      <c r="Z1" s="16">
        <v>0.40625</v>
      </c>
      <c r="AA1" s="16">
        <v>0.48958333333333331</v>
      </c>
    </row>
    <row r="2" spans="2:27" ht="30.75" thickBot="1" x14ac:dyDescent="0.3">
      <c r="H2" s="25"/>
      <c r="I2" s="26"/>
      <c r="J2" s="19" t="s">
        <v>12</v>
      </c>
      <c r="K2" s="20" t="s">
        <v>13</v>
      </c>
      <c r="L2" s="32" t="s">
        <v>14</v>
      </c>
      <c r="M2" s="21" t="s">
        <v>15</v>
      </c>
      <c r="N2" s="22" t="s">
        <v>16</v>
      </c>
      <c r="O2" s="23"/>
      <c r="P2" s="24"/>
      <c r="V2" s="39" t="s">
        <v>17</v>
      </c>
      <c r="W2" s="39"/>
    </row>
    <row r="3" spans="2:27" ht="15.75" thickBot="1" x14ac:dyDescent="0.3">
      <c r="B3" s="1" t="s">
        <v>0</v>
      </c>
      <c r="C3" s="1" t="s">
        <v>1</v>
      </c>
      <c r="D3" s="2" t="s">
        <v>2</v>
      </c>
      <c r="E3" s="3" t="s">
        <v>3</v>
      </c>
      <c r="F3" s="3" t="s">
        <v>2</v>
      </c>
      <c r="G3" s="33" t="s">
        <v>3</v>
      </c>
      <c r="H3" s="18">
        <v>1501</v>
      </c>
      <c r="I3" s="18">
        <v>2301</v>
      </c>
      <c r="J3" s="18">
        <v>2201</v>
      </c>
      <c r="K3" s="18">
        <v>2203</v>
      </c>
      <c r="L3" s="18">
        <v>2205</v>
      </c>
      <c r="M3" s="18">
        <v>2213</v>
      </c>
      <c r="N3" s="18">
        <v>2215</v>
      </c>
      <c r="O3" s="18">
        <v>2223</v>
      </c>
      <c r="P3" s="18">
        <v>2225</v>
      </c>
      <c r="Q3" s="27">
        <v>2312</v>
      </c>
      <c r="R3" s="3">
        <v>7000</v>
      </c>
      <c r="S3" s="3">
        <v>7010</v>
      </c>
      <c r="T3" s="3"/>
      <c r="U3" s="3"/>
      <c r="Z3" s="15" t="s">
        <v>9</v>
      </c>
      <c r="AA3" s="16">
        <v>8.3333333333333329E-2</v>
      </c>
    </row>
    <row r="4" spans="2:27" x14ac:dyDescent="0.25">
      <c r="B4" s="4" t="str">
        <f>TEXT(C4,"ddd")</f>
        <v>sø</v>
      </c>
      <c r="C4" s="5">
        <v>43282</v>
      </c>
      <c r="D4" s="12">
        <v>0.3125</v>
      </c>
      <c r="E4" s="13">
        <v>0.64236111111111105</v>
      </c>
      <c r="F4" s="13">
        <v>0.71875</v>
      </c>
      <c r="G4" s="34">
        <v>5.2083333333333336E-2</v>
      </c>
      <c r="H4" s="37">
        <f t="shared" ref="H4:H8" si="0">IF(OR(D4="",E4=""),"",((E4-D4)+(E4&lt;D4))+((G4-F4)+(G4&lt;F4)))</f>
        <v>0.66319444444444442</v>
      </c>
      <c r="I4" s="38">
        <f>H4</f>
        <v>0.66319444444444442</v>
      </c>
      <c r="J4" s="29">
        <f t="shared" ref="J4:J6" si="1">IF(H4="",0,IF(H4&gt;$Y$1,IF(AND(H4&gt;$Y$1,H4&lt;$Z$1),H4-$Y$1,IF(H4&gt;=$Z$1,$AA$3)),0))</f>
        <v>8.3333333333333329E-2</v>
      </c>
      <c r="K4" s="14">
        <f t="shared" ref="K4:K8" si="2">IF(OR(D4="",E4=""),"",IF(H4&gt;=$AA$1,$AA$4,IF(AND(H4&gt;$Z$1,H4&lt;$AA$1),H4-$Z$1,0)))</f>
        <v>8.3333333333333329E-2</v>
      </c>
      <c r="L4" s="30">
        <f t="shared" ref="L4:L6" si="3">IF(OR(D4="",E4=""),"",IF(H4&gt;$AA$1,H4-$AA$1,0))</f>
        <v>0.1736111111111111</v>
      </c>
      <c r="M4" s="29">
        <f>IF(WEEKDAY(C4,2)&lt;6,"",0)</f>
        <v>0</v>
      </c>
      <c r="N4" s="14">
        <f t="shared" ref="N4:N17" si="4">IF(D4&gt;0,IF(U4=6,I4-M4,0),0)</f>
        <v>0</v>
      </c>
      <c r="O4" s="14">
        <v>0</v>
      </c>
      <c r="P4" s="30">
        <v>0</v>
      </c>
      <c r="Q4" s="28"/>
      <c r="R4" s="10"/>
      <c r="S4" s="10"/>
      <c r="T4" s="10"/>
      <c r="U4" s="11">
        <f>WEEKDAY(C4,2)</f>
        <v>7</v>
      </c>
      <c r="V4" s="17">
        <f>J4+K4+L4</f>
        <v>0.34027777777777779</v>
      </c>
      <c r="W4" s="17">
        <f t="shared" ref="W4:W14" si="5">IF(H4="","",V4+$Y$1)</f>
        <v>0.66319444444444442</v>
      </c>
      <c r="Z4" t="s">
        <v>10</v>
      </c>
      <c r="AA4" s="16">
        <v>8.3333333333333329E-2</v>
      </c>
    </row>
    <row r="5" spans="2:27" x14ac:dyDescent="0.25">
      <c r="B5" s="8" t="str">
        <f>TEXT(C5,"ddd")</f>
        <v>ma</v>
      </c>
      <c r="C5" s="5">
        <f>C4+1</f>
        <v>43283</v>
      </c>
      <c r="D5" s="12">
        <v>0.29166666666666669</v>
      </c>
      <c r="E5" s="12">
        <v>0.61458333333333337</v>
      </c>
      <c r="F5" s="13"/>
      <c r="G5" s="34"/>
      <c r="H5" s="37">
        <f t="shared" si="0"/>
        <v>0.32291666666666669</v>
      </c>
      <c r="I5" s="38">
        <f>H5</f>
        <v>0.32291666666666669</v>
      </c>
      <c r="J5" s="29">
        <f t="shared" si="1"/>
        <v>0</v>
      </c>
      <c r="K5" s="14">
        <f t="shared" si="2"/>
        <v>0</v>
      </c>
      <c r="L5" s="30">
        <f t="shared" si="3"/>
        <v>0</v>
      </c>
      <c r="M5" s="29" t="str">
        <f t="shared" ref="M5:M6" si="6">IF(WEEKDAY(C5,2)&lt;6,"",0)</f>
        <v/>
      </c>
      <c r="N5" s="14">
        <f t="shared" ref="N5" si="7">IF(D5&gt;0,IF(U5=6,I5-M5,0),0)</f>
        <v>0</v>
      </c>
      <c r="O5" s="14">
        <v>0</v>
      </c>
      <c r="P5" s="30">
        <v>0</v>
      </c>
      <c r="Q5" s="28"/>
      <c r="R5" s="10"/>
      <c r="S5" s="10"/>
      <c r="T5" s="10"/>
      <c r="U5" s="11">
        <f t="shared" ref="U5" si="8">WEEKDAY(C5,2)</f>
        <v>1</v>
      </c>
      <c r="V5" s="17">
        <f t="shared" ref="V5:V9" si="9">J5+K5+L5</f>
        <v>0</v>
      </c>
      <c r="W5" s="17">
        <f t="shared" si="5"/>
        <v>0.32291666666666669</v>
      </c>
      <c r="Z5" t="s">
        <v>11</v>
      </c>
      <c r="AA5" s="16">
        <v>8.3333333333333329E-2</v>
      </c>
    </row>
    <row r="6" spans="2:27" x14ac:dyDescent="0.25">
      <c r="B6" s="8" t="str">
        <f t="shared" ref="B6:B17" si="10">TEXT(C6,"ddd")</f>
        <v>ti</v>
      </c>
      <c r="C6" s="5">
        <f>C5+1</f>
        <v>43284</v>
      </c>
      <c r="D6" s="12">
        <v>0.29166666666666669</v>
      </c>
      <c r="E6" s="12">
        <v>0.65625</v>
      </c>
      <c r="F6" s="13"/>
      <c r="G6" s="34"/>
      <c r="H6" s="37">
        <f t="shared" si="0"/>
        <v>0.36458333333333331</v>
      </c>
      <c r="I6" s="38">
        <f>H6</f>
        <v>0.36458333333333331</v>
      </c>
      <c r="J6" s="29">
        <f t="shared" si="1"/>
        <v>4.166666666666663E-2</v>
      </c>
      <c r="K6" s="14">
        <f t="shared" si="2"/>
        <v>0</v>
      </c>
      <c r="L6" s="30">
        <f t="shared" si="3"/>
        <v>0</v>
      </c>
      <c r="M6" s="29" t="str">
        <f t="shared" si="6"/>
        <v/>
      </c>
      <c r="N6" s="7">
        <f t="shared" si="4"/>
        <v>0</v>
      </c>
      <c r="O6" s="7">
        <v>0</v>
      </c>
      <c r="P6" s="31">
        <v>0</v>
      </c>
      <c r="Q6" s="28"/>
      <c r="R6" s="10"/>
      <c r="S6" s="10"/>
      <c r="T6" s="10"/>
      <c r="U6" s="11">
        <f>WEEKDAY(C6,2)</f>
        <v>2</v>
      </c>
      <c r="V6" s="17">
        <f t="shared" si="9"/>
        <v>4.166666666666663E-2</v>
      </c>
      <c r="W6" s="17">
        <f t="shared" si="5"/>
        <v>0.36458333333333331</v>
      </c>
    </row>
    <row r="7" spans="2:27" x14ac:dyDescent="0.25">
      <c r="B7" s="8" t="str">
        <f t="shared" si="10"/>
        <v>on</v>
      </c>
      <c r="C7" s="5">
        <f>C6+1</f>
        <v>43285</v>
      </c>
      <c r="D7" s="12">
        <v>0.29166666666666669</v>
      </c>
      <c r="E7" s="12">
        <v>0.69791666666666663</v>
      </c>
      <c r="F7" s="13"/>
      <c r="G7" s="34"/>
      <c r="H7" s="37">
        <f t="shared" si="0"/>
        <v>0.40624999999999994</v>
      </c>
      <c r="I7" s="38">
        <f>H7</f>
        <v>0.40624999999999994</v>
      </c>
      <c r="J7" s="29">
        <f>IF(H7="",0,IF(H7&gt;$Y$1,IF(AND(H7&gt;$Y$1,H7&lt;$Z$1),H7-$Y$1,IF(H7&gt;=$Z$1,$AA$3)),0))</f>
        <v>8.3333333333333329E-2</v>
      </c>
      <c r="K7" s="14">
        <f t="shared" si="2"/>
        <v>0</v>
      </c>
      <c r="L7" s="30">
        <f>IF(OR(D7="",E7=""),"",IF(H7&gt;$AA$1,H7-$AA$1,0))</f>
        <v>0</v>
      </c>
      <c r="M7" s="29" t="str">
        <f t="shared" ref="M7:M8" si="11">IF(WEEKDAY(C7,2)&lt;6,"",0)</f>
        <v/>
      </c>
      <c r="N7" s="7"/>
      <c r="O7" s="7"/>
      <c r="P7" s="31"/>
      <c r="Q7" s="28"/>
      <c r="R7" s="10"/>
      <c r="S7" s="10"/>
      <c r="T7" s="10"/>
      <c r="U7" s="11">
        <f t="shared" ref="U7:U17" si="12">WEEKDAY(C7,2)</f>
        <v>3</v>
      </c>
      <c r="V7" s="17">
        <f t="shared" si="9"/>
        <v>8.3333333333333329E-2</v>
      </c>
      <c r="W7" s="17">
        <f t="shared" si="5"/>
        <v>0.40625</v>
      </c>
    </row>
    <row r="8" spans="2:27" x14ac:dyDescent="0.25">
      <c r="B8" s="8" t="str">
        <f t="shared" si="10"/>
        <v>to</v>
      </c>
      <c r="C8" s="5">
        <f t="shared" ref="C8:C17" si="13">C7+1</f>
        <v>43286</v>
      </c>
      <c r="D8" s="12">
        <v>0.29166666666666669</v>
      </c>
      <c r="E8" s="12">
        <v>0.73958333333333337</v>
      </c>
      <c r="F8" s="13"/>
      <c r="G8" s="34"/>
      <c r="H8" s="37">
        <f t="shared" si="0"/>
        <v>0.44791666666666669</v>
      </c>
      <c r="I8" s="38">
        <f>H8</f>
        <v>0.44791666666666669</v>
      </c>
      <c r="J8" s="29">
        <f t="shared" ref="J8:J17" si="14">IF(H8="",0,IF(H8&gt;$Y$1,IF(AND(H8&gt;$Y$1,H8&lt;$Z$1),H8-$Y$1,IF(H8&gt;=$Z$1,$AA$3)),0))</f>
        <v>8.3333333333333329E-2</v>
      </c>
      <c r="K8" s="14">
        <f t="shared" si="2"/>
        <v>4.1666666666666685E-2</v>
      </c>
      <c r="L8" s="30">
        <f t="shared" ref="L8" si="15">IF(OR(D8="",E8=""),"",IF(H8&gt;$AA$1,H8-$AA$1,0))</f>
        <v>0</v>
      </c>
      <c r="M8" s="29" t="str">
        <f t="shared" si="11"/>
        <v/>
      </c>
      <c r="N8" s="7"/>
      <c r="O8" s="7"/>
      <c r="P8" s="31"/>
      <c r="Q8" s="28"/>
      <c r="R8" s="10"/>
      <c r="S8" s="10"/>
      <c r="T8" s="10"/>
      <c r="U8" s="11">
        <f t="shared" si="12"/>
        <v>4</v>
      </c>
      <c r="V8" s="17">
        <f t="shared" si="9"/>
        <v>0.125</v>
      </c>
      <c r="W8" s="17">
        <f t="shared" si="5"/>
        <v>0.44791666666666669</v>
      </c>
    </row>
    <row r="9" spans="2:27" x14ac:dyDescent="0.25">
      <c r="B9" s="8" t="str">
        <f t="shared" si="10"/>
        <v>fr</v>
      </c>
      <c r="C9" s="9">
        <f t="shared" si="13"/>
        <v>43287</v>
      </c>
      <c r="D9" s="12">
        <v>0.29166666666666669</v>
      </c>
      <c r="E9" s="13">
        <v>0.78125</v>
      </c>
      <c r="F9" s="13"/>
      <c r="G9" s="34"/>
      <c r="H9" s="37">
        <f t="shared" ref="H9:H14" si="16">IF(OR(D9="",E9=""),"",((E9-D9)+(E9&lt;D9))+((G9-F9)+(G9&lt;F9)))</f>
        <v>0.48958333333333331</v>
      </c>
      <c r="I9" s="38">
        <f t="shared" ref="I9:I17" si="17">H9</f>
        <v>0.48958333333333331</v>
      </c>
      <c r="J9" s="29">
        <f t="shared" si="14"/>
        <v>8.3333333333333329E-2</v>
      </c>
      <c r="K9" s="14">
        <f t="shared" ref="K9:K14" si="18">IF(OR(D9="",E9=""),"",IF(H9&gt;=$AA$1,$AA$4,IF(AND(H9&gt;$Z$1,H9&lt;$AA$1),H9-$Z$1,0)))</f>
        <v>8.3333333333333329E-2</v>
      </c>
      <c r="L9" s="30">
        <f t="shared" ref="L9:L14" si="19">IF(OR(D9="",E9=""),"",IF(H9&gt;$AA$1,H9-$AA$1,0))</f>
        <v>0</v>
      </c>
      <c r="M9" s="29" t="str">
        <f t="shared" ref="M9:M17" si="20">IF(WEEKDAY(C9,2)&lt;6,"",0)</f>
        <v/>
      </c>
      <c r="N9" s="7"/>
      <c r="O9" s="7"/>
      <c r="P9" s="31"/>
      <c r="Q9" s="28"/>
      <c r="R9" s="10"/>
      <c r="S9" s="10"/>
      <c r="T9" s="10"/>
      <c r="U9" s="11">
        <f t="shared" si="12"/>
        <v>5</v>
      </c>
      <c r="V9" s="17">
        <f t="shared" si="9"/>
        <v>0.16666666666666666</v>
      </c>
      <c r="W9" s="17">
        <f t="shared" si="5"/>
        <v>0.48958333333333337</v>
      </c>
    </row>
    <row r="10" spans="2:27" x14ac:dyDescent="0.25">
      <c r="B10" s="8" t="str">
        <f t="shared" si="10"/>
        <v>lø</v>
      </c>
      <c r="C10" s="5">
        <f t="shared" si="13"/>
        <v>43288</v>
      </c>
      <c r="D10" s="12">
        <v>0.29166666666666669</v>
      </c>
      <c r="E10" s="12">
        <v>0.82291666666666663</v>
      </c>
      <c r="F10" s="6"/>
      <c r="G10" s="35"/>
      <c r="H10" s="37">
        <f t="shared" si="16"/>
        <v>0.53125</v>
      </c>
      <c r="I10" s="38">
        <f t="shared" si="17"/>
        <v>0.53125</v>
      </c>
      <c r="J10" s="29">
        <f t="shared" si="14"/>
        <v>8.3333333333333329E-2</v>
      </c>
      <c r="K10" s="14">
        <f t="shared" si="18"/>
        <v>8.3333333333333329E-2</v>
      </c>
      <c r="L10" s="30">
        <f t="shared" si="19"/>
        <v>4.1666666666666685E-2</v>
      </c>
      <c r="M10" s="29">
        <f t="shared" si="20"/>
        <v>0</v>
      </c>
      <c r="N10" s="7"/>
      <c r="O10" s="7"/>
      <c r="P10" s="31"/>
      <c r="Q10" s="28"/>
      <c r="R10" s="10"/>
      <c r="S10" s="10"/>
      <c r="T10" s="10"/>
      <c r="U10" s="11">
        <f t="shared" si="12"/>
        <v>6</v>
      </c>
      <c r="V10" s="17">
        <f t="shared" ref="V10:V17" si="21">J10+K10+L10</f>
        <v>0.20833333333333334</v>
      </c>
      <c r="W10" s="17">
        <f t="shared" si="5"/>
        <v>0.53125</v>
      </c>
    </row>
    <row r="11" spans="2:27" x14ac:dyDescent="0.25">
      <c r="B11" s="8" t="str">
        <f t="shared" si="10"/>
        <v>sø</v>
      </c>
      <c r="C11" s="9">
        <f t="shared" si="13"/>
        <v>43289</v>
      </c>
      <c r="D11" s="12">
        <v>0.29166666666666669</v>
      </c>
      <c r="E11" s="12">
        <v>0.86458333333333337</v>
      </c>
      <c r="F11" s="6"/>
      <c r="G11" s="35"/>
      <c r="H11" s="37">
        <f t="shared" si="16"/>
        <v>0.57291666666666674</v>
      </c>
      <c r="I11" s="38">
        <f t="shared" si="17"/>
        <v>0.57291666666666674</v>
      </c>
      <c r="J11" s="29">
        <f t="shared" si="14"/>
        <v>8.3333333333333329E-2</v>
      </c>
      <c r="K11" s="14">
        <f t="shared" si="18"/>
        <v>8.3333333333333329E-2</v>
      </c>
      <c r="L11" s="30">
        <f t="shared" si="19"/>
        <v>8.3333333333333426E-2</v>
      </c>
      <c r="M11" s="29">
        <f t="shared" si="20"/>
        <v>0</v>
      </c>
      <c r="N11" s="7">
        <f t="shared" si="4"/>
        <v>0</v>
      </c>
      <c r="O11" s="7">
        <v>0</v>
      </c>
      <c r="P11" s="31">
        <v>0</v>
      </c>
      <c r="Q11" s="28"/>
      <c r="R11" s="10"/>
      <c r="S11" s="10"/>
      <c r="T11" s="10"/>
      <c r="U11" s="11">
        <f t="shared" si="12"/>
        <v>7</v>
      </c>
      <c r="V11" s="17">
        <f t="shared" si="21"/>
        <v>0.25000000000000011</v>
      </c>
      <c r="W11" s="17">
        <f t="shared" si="5"/>
        <v>0.57291666666666674</v>
      </c>
    </row>
    <row r="12" spans="2:27" x14ac:dyDescent="0.25">
      <c r="B12" s="8" t="str">
        <f t="shared" si="10"/>
        <v>ma</v>
      </c>
      <c r="C12" s="5">
        <f t="shared" si="13"/>
        <v>43290</v>
      </c>
      <c r="D12" s="12">
        <v>0.29166666666666669</v>
      </c>
      <c r="E12" s="12">
        <v>0.90625</v>
      </c>
      <c r="F12" s="6"/>
      <c r="G12" s="35"/>
      <c r="H12" s="37">
        <f t="shared" si="16"/>
        <v>0.61458333333333326</v>
      </c>
      <c r="I12" s="38">
        <f t="shared" si="17"/>
        <v>0.61458333333333326</v>
      </c>
      <c r="J12" s="29">
        <f t="shared" si="14"/>
        <v>8.3333333333333329E-2</v>
      </c>
      <c r="K12" s="14">
        <f t="shared" si="18"/>
        <v>8.3333333333333329E-2</v>
      </c>
      <c r="L12" s="30">
        <f t="shared" si="19"/>
        <v>0.12499999999999994</v>
      </c>
      <c r="M12" s="29" t="str">
        <f t="shared" si="20"/>
        <v/>
      </c>
      <c r="N12" s="7">
        <f t="shared" si="4"/>
        <v>0</v>
      </c>
      <c r="O12" s="7">
        <v>0</v>
      </c>
      <c r="P12" s="31">
        <v>0</v>
      </c>
      <c r="Q12" s="28"/>
      <c r="R12" s="10"/>
      <c r="S12" s="10"/>
      <c r="T12" s="10"/>
      <c r="U12" s="11">
        <f t="shared" si="12"/>
        <v>1</v>
      </c>
      <c r="V12" s="17">
        <f t="shared" si="21"/>
        <v>0.29166666666666663</v>
      </c>
      <c r="W12" s="17">
        <f t="shared" si="5"/>
        <v>0.61458333333333326</v>
      </c>
    </row>
    <row r="13" spans="2:27" x14ac:dyDescent="0.25">
      <c r="B13" s="8" t="str">
        <f t="shared" si="10"/>
        <v>ti</v>
      </c>
      <c r="C13" s="9">
        <f t="shared" si="13"/>
        <v>43291</v>
      </c>
      <c r="D13" s="12">
        <v>0.29166666666666669</v>
      </c>
      <c r="E13" s="12">
        <v>0.61458333333333337</v>
      </c>
      <c r="F13" s="12">
        <v>0.75</v>
      </c>
      <c r="G13" s="36">
        <v>0.96875</v>
      </c>
      <c r="H13" s="37">
        <f t="shared" si="16"/>
        <v>0.54166666666666674</v>
      </c>
      <c r="I13" s="38">
        <f t="shared" si="17"/>
        <v>0.54166666666666674</v>
      </c>
      <c r="J13" s="29">
        <f t="shared" si="14"/>
        <v>8.3333333333333329E-2</v>
      </c>
      <c r="K13" s="14">
        <f t="shared" si="18"/>
        <v>8.3333333333333329E-2</v>
      </c>
      <c r="L13" s="30">
        <f t="shared" si="19"/>
        <v>5.2083333333333426E-2</v>
      </c>
      <c r="M13" s="29" t="str">
        <f t="shared" si="20"/>
        <v/>
      </c>
      <c r="N13" s="7">
        <f t="shared" si="4"/>
        <v>0</v>
      </c>
      <c r="O13" s="7">
        <v>0</v>
      </c>
      <c r="P13" s="31">
        <v>0</v>
      </c>
      <c r="Q13" s="28"/>
      <c r="R13" s="10"/>
      <c r="S13" s="10"/>
      <c r="T13" s="10"/>
      <c r="U13" s="11">
        <f t="shared" si="12"/>
        <v>2</v>
      </c>
      <c r="V13" s="17">
        <f t="shared" si="21"/>
        <v>0.21875000000000008</v>
      </c>
      <c r="W13" s="17">
        <f t="shared" si="5"/>
        <v>0.54166666666666674</v>
      </c>
    </row>
    <row r="14" spans="2:27" x14ac:dyDescent="0.25">
      <c r="B14" s="8" t="str">
        <f t="shared" si="10"/>
        <v>on</v>
      </c>
      <c r="C14" s="5">
        <f t="shared" si="13"/>
        <v>43292</v>
      </c>
      <c r="D14" s="12">
        <v>0.29166666666666669</v>
      </c>
      <c r="E14" s="12">
        <v>0.65625</v>
      </c>
      <c r="F14" s="12">
        <v>0.75</v>
      </c>
      <c r="G14" s="36">
        <v>0.875</v>
      </c>
      <c r="H14" s="37">
        <f t="shared" si="16"/>
        <v>0.48958333333333331</v>
      </c>
      <c r="I14" s="38">
        <f t="shared" si="17"/>
        <v>0.48958333333333331</v>
      </c>
      <c r="J14" s="29">
        <f t="shared" si="14"/>
        <v>8.3333333333333329E-2</v>
      </c>
      <c r="K14" s="14">
        <f t="shared" si="18"/>
        <v>8.3333333333333329E-2</v>
      </c>
      <c r="L14" s="30">
        <f t="shared" si="19"/>
        <v>0</v>
      </c>
      <c r="M14" s="29" t="str">
        <f t="shared" si="20"/>
        <v/>
      </c>
      <c r="N14" s="7">
        <f t="shared" si="4"/>
        <v>0</v>
      </c>
      <c r="O14" s="7">
        <v>0</v>
      </c>
      <c r="P14" s="31">
        <v>0</v>
      </c>
      <c r="Q14" s="28"/>
      <c r="R14" s="10"/>
      <c r="S14" s="10"/>
      <c r="T14" s="10"/>
      <c r="U14" s="11">
        <f t="shared" si="12"/>
        <v>3</v>
      </c>
      <c r="V14" s="17">
        <f t="shared" si="21"/>
        <v>0.16666666666666666</v>
      </c>
      <c r="W14" s="17">
        <f t="shared" si="5"/>
        <v>0.48958333333333337</v>
      </c>
    </row>
    <row r="15" spans="2:27" x14ac:dyDescent="0.25">
      <c r="B15" s="8" t="str">
        <f t="shared" si="10"/>
        <v>to</v>
      </c>
      <c r="C15" s="9">
        <f t="shared" si="13"/>
        <v>43293</v>
      </c>
      <c r="D15" s="6"/>
      <c r="E15" s="6"/>
      <c r="F15" s="6"/>
      <c r="G15" s="35"/>
      <c r="H15" s="37" t="str">
        <f t="shared" ref="H15:H17" si="22">IF(OR(D15="",E15=""),"",((E15-D15)+(E15&lt;D15))+((G15-F15)+(G15&lt;F15)))</f>
        <v/>
      </c>
      <c r="I15" s="38" t="str">
        <f t="shared" si="17"/>
        <v/>
      </c>
      <c r="J15" s="29">
        <f t="shared" si="14"/>
        <v>0</v>
      </c>
      <c r="K15" s="14">
        <f>IF(OR(D15="",E15=""),0,IF(H15&gt;=$AA$1,$AA$4,IF(AND(H15&gt;$Z$1,H15&lt;$AA$1),H15-$Z$1,0)))</f>
        <v>0</v>
      </c>
      <c r="L15" s="30">
        <f>IF(OR(D15="",E15=""),0,IF(H15&gt;$AA$1,H15-$AA$1,0))</f>
        <v>0</v>
      </c>
      <c r="M15" s="29" t="str">
        <f t="shared" si="20"/>
        <v/>
      </c>
      <c r="N15" s="7">
        <f t="shared" si="4"/>
        <v>0</v>
      </c>
      <c r="O15" s="7">
        <v>0</v>
      </c>
      <c r="P15" s="31">
        <v>0</v>
      </c>
      <c r="Q15" s="28"/>
      <c r="R15" s="10"/>
      <c r="S15" s="10"/>
      <c r="T15" s="10"/>
      <c r="U15" s="11">
        <f t="shared" si="12"/>
        <v>4</v>
      </c>
      <c r="V15" s="17">
        <f t="shared" si="21"/>
        <v>0</v>
      </c>
      <c r="W15" s="17" t="str">
        <f>IF(H15="","",V15+$Y$1)</f>
        <v/>
      </c>
    </row>
    <row r="16" spans="2:27" x14ac:dyDescent="0.25">
      <c r="B16" s="8" t="str">
        <f t="shared" si="10"/>
        <v>fr</v>
      </c>
      <c r="C16" s="5">
        <f t="shared" si="13"/>
        <v>43294</v>
      </c>
      <c r="D16" s="6"/>
      <c r="E16" s="6"/>
      <c r="F16" s="6"/>
      <c r="G16" s="35"/>
      <c r="H16" s="37" t="str">
        <f t="shared" si="22"/>
        <v/>
      </c>
      <c r="I16" s="38" t="str">
        <f t="shared" si="17"/>
        <v/>
      </c>
      <c r="J16" s="29">
        <f t="shared" si="14"/>
        <v>0</v>
      </c>
      <c r="K16" s="14">
        <f t="shared" ref="K16:K17" si="23">IF(OR(D16="",E16=""),0,IF(H16&gt;=$AA$1,$AA$4,IF(AND(H16&gt;$Z$1,H16&lt;$AA$1),H16-$Z$1,0)))</f>
        <v>0</v>
      </c>
      <c r="L16" s="30">
        <f t="shared" ref="L16:L17" si="24">IF(OR(D16="",E16=""),0,IF(H16&gt;$AA$1,H16-$AA$1,0))</f>
        <v>0</v>
      </c>
      <c r="M16" s="29" t="str">
        <f t="shared" si="20"/>
        <v/>
      </c>
      <c r="N16" s="7">
        <f t="shared" si="4"/>
        <v>0</v>
      </c>
      <c r="O16" s="7">
        <v>0</v>
      </c>
      <c r="P16" s="31">
        <v>0</v>
      </c>
      <c r="Q16" s="28"/>
      <c r="R16" s="10"/>
      <c r="S16" s="10"/>
      <c r="T16" s="10"/>
      <c r="U16" s="11">
        <f t="shared" si="12"/>
        <v>5</v>
      </c>
      <c r="V16" s="17">
        <f t="shared" si="21"/>
        <v>0</v>
      </c>
      <c r="W16" s="17" t="str">
        <f t="shared" ref="W16:W17" si="25">IF(H16="","",V16+$Y$1)</f>
        <v/>
      </c>
    </row>
    <row r="17" spans="2:23" x14ac:dyDescent="0.25">
      <c r="B17" s="8" t="str">
        <f t="shared" si="10"/>
        <v>lø</v>
      </c>
      <c r="C17" s="9">
        <f t="shared" si="13"/>
        <v>43295</v>
      </c>
      <c r="D17" s="6"/>
      <c r="E17" s="6"/>
      <c r="F17" s="6"/>
      <c r="G17" s="35"/>
      <c r="H17" s="37" t="str">
        <f t="shared" si="22"/>
        <v/>
      </c>
      <c r="I17" s="38" t="str">
        <f t="shared" si="17"/>
        <v/>
      </c>
      <c r="J17" s="29">
        <f t="shared" si="14"/>
        <v>0</v>
      </c>
      <c r="K17" s="14">
        <f t="shared" si="23"/>
        <v>0</v>
      </c>
      <c r="L17" s="30">
        <f t="shared" si="24"/>
        <v>0</v>
      </c>
      <c r="M17" s="29">
        <f t="shared" si="20"/>
        <v>0</v>
      </c>
      <c r="N17" s="7">
        <f t="shared" si="4"/>
        <v>0</v>
      </c>
      <c r="O17" s="7">
        <v>0</v>
      </c>
      <c r="P17" s="31">
        <v>0</v>
      </c>
      <c r="Q17" s="28"/>
      <c r="R17" s="10"/>
      <c r="S17" s="10"/>
      <c r="T17" s="10"/>
      <c r="U17" s="11">
        <f t="shared" si="12"/>
        <v>6</v>
      </c>
      <c r="V17" s="17">
        <f t="shared" si="21"/>
        <v>0</v>
      </c>
      <c r="W17" s="17" t="str">
        <f t="shared" si="25"/>
        <v/>
      </c>
    </row>
    <row r="20" spans="2:23" x14ac:dyDescent="0.25">
      <c r="B20" t="s">
        <v>5</v>
      </c>
    </row>
    <row r="21" spans="2:23" x14ac:dyDescent="0.25">
      <c r="B21" t="s">
        <v>4</v>
      </c>
    </row>
    <row r="22" spans="2:23" x14ac:dyDescent="0.25">
      <c r="B22" t="s">
        <v>6</v>
      </c>
    </row>
    <row r="23" spans="2:23" x14ac:dyDescent="0.25">
      <c r="B23" t="s">
        <v>7</v>
      </c>
    </row>
    <row r="24" spans="2:23" x14ac:dyDescent="0.25">
      <c r="B24" t="s">
        <v>8</v>
      </c>
    </row>
  </sheetData>
  <mergeCells count="1">
    <mergeCell ref="V2:W2"/>
  </mergeCells>
  <pageMargins left="0.7" right="0.7" top="0.75" bottom="0.75" header="0.3" footer="0.3"/>
  <pageSetup paperSize="9" orientation="portrait" r:id="rId1"/>
  <ignoredErrors>
    <ignoredError sqref="H4:H17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Lind</dc:creator>
  <cp:lastModifiedBy>Bjarne Hansen</cp:lastModifiedBy>
  <dcterms:created xsi:type="dcterms:W3CDTF">2018-07-14T20:52:01Z</dcterms:created>
  <dcterms:modified xsi:type="dcterms:W3CDTF">2018-07-15T10:38:02Z</dcterms:modified>
</cp:coreProperties>
</file>