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 updateLinks="always"/>
  <bookViews>
    <workbookView xWindow="-120" yWindow="-120" windowWidth="29040" windowHeight="15960"/>
  </bookViews>
  <sheets>
    <sheet name="Arbejdes timer" sheetId="3" r:id="rId1"/>
    <sheet name="April" sheetId="1" r:id="rId2"/>
    <sheet name="MAJ" sheetId="2" r:id="rId3"/>
    <sheet name="MAJ (2)" sheetId="6" r:id="rId4"/>
    <sheet name="T" sheetId="4" r:id="rId5"/>
    <sheet name="Ark1" sheetId="5" r:id="rId6"/>
  </sheets>
  <definedNames>
    <definedName name="_xlnm.Print_Area" localSheetId="0">'Arbejdes timer'!$A$1:$F$41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14" i="3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4" i="2"/>
  <c r="B30" i="2"/>
  <c r="B31" i="2"/>
  <c r="B32" i="2"/>
  <c r="B33" i="2" s="1"/>
  <c r="B34" i="2" s="1"/>
  <c r="C34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B34" i="1"/>
  <c r="B32" i="1"/>
  <c r="B33" i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E7" i="3"/>
  <c r="E13" i="3"/>
  <c r="E10" i="3"/>
  <c r="B4" i="1" l="1"/>
  <c r="B5" i="1" s="1"/>
  <c r="B6" i="1" s="1"/>
  <c r="B7" i="1" s="1"/>
  <c r="B8" i="1" s="1"/>
  <c r="B9" i="1" s="1"/>
  <c r="B10" i="1" s="1"/>
  <c r="C10" i="1" s="1"/>
  <c r="B11" i="1" l="1"/>
  <c r="C7" i="1"/>
  <c r="C6" i="1"/>
  <c r="C8" i="1"/>
  <c r="C4" i="1"/>
  <c r="C9" i="1"/>
  <c r="C5" i="1"/>
  <c r="B4" i="3"/>
  <c r="K25" i="4"/>
  <c r="E4" i="3"/>
  <c r="C11" i="1" l="1"/>
  <c r="B12" i="1"/>
  <c r="A4" i="3"/>
  <c r="J5" i="3"/>
  <c r="J6" i="3"/>
  <c r="J7" i="3"/>
  <c r="J8" i="3"/>
  <c r="J9" i="3"/>
  <c r="J10" i="3"/>
  <c r="B5" i="3"/>
  <c r="C12" i="5"/>
  <c r="E5" i="3"/>
  <c r="E6" i="3"/>
  <c r="J4" i="3"/>
  <c r="E9" i="3"/>
  <c r="E8" i="3"/>
  <c r="A5" i="3" l="1"/>
  <c r="C12" i="1"/>
  <c r="B13" i="1"/>
  <c r="J11" i="3"/>
  <c r="B6" i="3"/>
  <c r="A6" i="3" s="1"/>
  <c r="D3" i="5"/>
  <c r="D2" i="5"/>
  <c r="B14" i="1" l="1"/>
  <c r="C13" i="1"/>
  <c r="B7" i="3"/>
  <c r="A7" i="3" s="1"/>
  <c r="E11" i="3"/>
  <c r="B15" i="1" l="1"/>
  <c r="C14" i="1"/>
  <c r="B8" i="3"/>
  <c r="A8" i="3" s="1"/>
  <c r="B16" i="1" l="1"/>
  <c r="C15" i="1"/>
  <c r="B9" i="3"/>
  <c r="A9" i="3" s="1"/>
  <c r="B17" i="1" l="1"/>
  <c r="C16" i="1"/>
  <c r="B10" i="3"/>
  <c r="A10" i="3" s="1"/>
  <c r="C17" i="1" l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13" i="3"/>
  <c r="A13" i="3" s="1"/>
  <c r="B14" i="3" l="1"/>
  <c r="A14" i="3" s="1"/>
  <c r="B15" i="3" l="1"/>
  <c r="A15" i="3" s="1"/>
  <c r="B16" i="3" l="1"/>
  <c r="A16" i="3" s="1"/>
  <c r="B17" i="3" l="1"/>
  <c r="A17" i="3" s="1"/>
  <c r="B18" i="3" l="1"/>
  <c r="B19" i="3" l="1"/>
  <c r="A18" i="3"/>
  <c r="B22" i="3" l="1"/>
  <c r="A19" i="3"/>
  <c r="A22" i="3" l="1"/>
  <c r="B23" i="3"/>
  <c r="A23" i="3" l="1"/>
  <c r="B24" i="3"/>
  <c r="A24" i="3" l="1"/>
  <c r="B25" i="3"/>
  <c r="A25" i="3" l="1"/>
  <c r="B26" i="3"/>
  <c r="B27" i="3" l="1"/>
  <c r="A26" i="3"/>
  <c r="B28" i="3" l="1"/>
  <c r="A28" i="3" s="1"/>
  <c r="A27" i="3"/>
</calcChain>
</file>

<file path=xl/sharedStrings.xml><?xml version="1.0" encoding="utf-8"?>
<sst xmlns="http://schemas.openxmlformats.org/spreadsheetml/2006/main" count="450" uniqueCount="67">
  <si>
    <t xml:space="preserve"> </t>
  </si>
  <si>
    <t>Vagtskema</t>
  </si>
  <si>
    <t>bemærkninger</t>
  </si>
  <si>
    <t>APRIL</t>
  </si>
  <si>
    <t>Monday</t>
  </si>
  <si>
    <t>9-18</t>
  </si>
  <si>
    <t>9-16:30</t>
  </si>
  <si>
    <t>9-16</t>
  </si>
  <si>
    <t>9-17</t>
  </si>
  <si>
    <t>Tuesday</t>
  </si>
  <si>
    <t>8-14</t>
  </si>
  <si>
    <t>Wednesday</t>
  </si>
  <si>
    <t>Thursday</t>
  </si>
  <si>
    <t>Friday</t>
  </si>
  <si>
    <t>Saturday</t>
  </si>
  <si>
    <t>9-15</t>
  </si>
  <si>
    <t>Sunday</t>
  </si>
  <si>
    <t>10-14</t>
  </si>
  <si>
    <t>9-14</t>
  </si>
  <si>
    <t>Palmesønd.</t>
  </si>
  <si>
    <t>OFF</t>
  </si>
  <si>
    <t>Skærtorsd.</t>
  </si>
  <si>
    <t>Langfred.</t>
  </si>
  <si>
    <t>Påskedag</t>
  </si>
  <si>
    <t>2. påskedag</t>
  </si>
  <si>
    <t>MAY</t>
  </si>
  <si>
    <t>Arb. Kampd.</t>
  </si>
  <si>
    <t>Befrielsesd.</t>
  </si>
  <si>
    <t>Store beded.</t>
  </si>
  <si>
    <t>Kr. Himmel</t>
  </si>
  <si>
    <t>Møde tid</t>
  </si>
  <si>
    <t>Slut tid</t>
  </si>
  <si>
    <t>Overarbejde</t>
  </si>
  <si>
    <t>Medarbejder</t>
  </si>
  <si>
    <t>Test1</t>
  </si>
  <si>
    <t>Test2</t>
  </si>
  <si>
    <t>Test3</t>
  </si>
  <si>
    <t>Test4</t>
  </si>
  <si>
    <t>Test5</t>
  </si>
  <si>
    <t>Bemærkning</t>
  </si>
  <si>
    <t>Test 1</t>
  </si>
  <si>
    <t>Test 5</t>
  </si>
  <si>
    <t>Test 4</t>
  </si>
  <si>
    <t>Test 3</t>
  </si>
  <si>
    <t>Test 2</t>
  </si>
  <si>
    <t>Norm timer</t>
  </si>
  <si>
    <t>Maj</t>
  </si>
  <si>
    <t>April</t>
  </si>
  <si>
    <t>Januar</t>
  </si>
  <si>
    <t>Februar</t>
  </si>
  <si>
    <t>Marts</t>
  </si>
  <si>
    <t>Juni</t>
  </si>
  <si>
    <t>Juli</t>
  </si>
  <si>
    <t>August</t>
  </si>
  <si>
    <t>September</t>
  </si>
  <si>
    <t>Oktober</t>
  </si>
  <si>
    <t>November</t>
  </si>
  <si>
    <t>December</t>
  </si>
  <si>
    <t>Mandag</t>
  </si>
  <si>
    <t>Tirsdag</t>
  </si>
  <si>
    <t>Onsdag</t>
  </si>
  <si>
    <t>Torsdag</t>
  </si>
  <si>
    <t>Fredag</t>
  </si>
  <si>
    <t>Lørdag</t>
  </si>
  <si>
    <t>Søndag</t>
  </si>
  <si>
    <t>Helligdage</t>
  </si>
  <si>
    <t>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</si>
</sst>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h]:mm"/>
    <numFmt numFmtId="165" formatCode="dddd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7030A0"/>
      <name val="Comic Sans MS"/>
      <family val="4"/>
    </font>
    <font>
      <sz val="8"/>
      <name val="Comic Sans MS"/>
      <family val="4"/>
    </font>
    <font>
      <sz val="8"/>
      <color theme="1"/>
      <name val="Calibri"/>
      <family val="2"/>
      <scheme val="minor"/>
    </font>
    <font>
      <b/>
      <sz val="12"/>
      <name val="Comic Sans MS"/>
      <family val="4"/>
    </font>
    <font>
      <sz val="10"/>
      <name val="Arial"/>
      <family val="2"/>
    </font>
    <font>
      <b/>
      <sz val="10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sz val="10"/>
      <color theme="1"/>
      <name val="Comic Sans MS"/>
      <family val="4"/>
    </font>
    <font>
      <i/>
      <sz val="9"/>
      <color theme="0" tint="-0.249977111117893"/>
      <name val="Comic Sans MS"/>
      <family val="4"/>
    </font>
    <font>
      <i/>
      <sz val="9"/>
      <color theme="0" tint="-0.14999847407452621"/>
      <name val="Comic Sans MS"/>
      <family val="4"/>
    </font>
    <font>
      <b/>
      <sz val="10"/>
      <color theme="1"/>
      <name val="Comic Sans MS"/>
      <family val="4"/>
    </font>
    <font>
      <b/>
      <sz val="10"/>
      <color rgb="FF7030A0"/>
      <name val="Comic Sans MS"/>
      <family val="4"/>
    </font>
    <font>
      <sz val="11"/>
      <color theme="0"/>
      <name val="Calibri"/>
      <family val="2"/>
      <scheme val="minor"/>
    </font>
    <font>
      <b/>
      <sz val="9"/>
      <name val="Comic Sans MS"/>
      <family val="4"/>
    </font>
    <font>
      <sz val="9"/>
      <color theme="1"/>
      <name val="Comic Sans MS"/>
      <family val="4"/>
    </font>
    <font>
      <sz val="9"/>
      <color rgb="FF7030A0"/>
      <name val="Comic Sans MS"/>
      <family val="4"/>
    </font>
    <font>
      <b/>
      <sz val="9"/>
      <color theme="1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17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/>
    <xf numFmtId="0" fontId="7" fillId="0" borderId="4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6" fillId="0" borderId="0" xfId="1"/>
    <xf numFmtId="49" fontId="8" fillId="4" borderId="1" xfId="1" applyNumberFormat="1" applyFont="1" applyFill="1" applyBorder="1" applyAlignment="1">
      <alignment horizontal="center"/>
    </xf>
    <xf numFmtId="49" fontId="8" fillId="4" borderId="1" xfId="1" applyNumberFormat="1" applyFont="1" applyFill="1" applyBorder="1" applyAlignment="1">
      <alignment horizontal="center" wrapText="1"/>
    </xf>
    <xf numFmtId="49" fontId="8" fillId="0" borderId="8" xfId="1" applyNumberFormat="1" applyFont="1" applyBorder="1" applyAlignment="1">
      <alignment horizontal="center"/>
    </xf>
    <xf numFmtId="49" fontId="8" fillId="0" borderId="5" xfId="1" applyNumberFormat="1" applyFont="1" applyBorder="1" applyAlignment="1">
      <alignment horizontal="center"/>
    </xf>
    <xf numFmtId="49" fontId="8" fillId="0" borderId="1" xfId="1" applyNumberFormat="1" applyFont="1" applyBorder="1" applyAlignment="1">
      <alignment horizontal="center"/>
    </xf>
    <xf numFmtId="49" fontId="8" fillId="0" borderId="2" xfId="1" applyNumberFormat="1" applyFont="1" applyBorder="1" applyAlignment="1">
      <alignment horizontal="center"/>
    </xf>
    <xf numFmtId="49" fontId="8" fillId="4" borderId="2" xfId="1" applyNumberFormat="1" applyFont="1" applyFill="1" applyBorder="1" applyAlignment="1">
      <alignment horizontal="center"/>
    </xf>
    <xf numFmtId="0" fontId="9" fillId="5" borderId="4" xfId="1" applyFont="1" applyFill="1" applyBorder="1" applyAlignment="1">
      <alignment horizontal="center"/>
    </xf>
    <xf numFmtId="0" fontId="9" fillId="5" borderId="7" xfId="1" applyFont="1" applyFill="1" applyBorder="1" applyAlignment="1">
      <alignment horizontal="center"/>
    </xf>
    <xf numFmtId="49" fontId="8" fillId="6" borderId="1" xfId="1" applyNumberFormat="1" applyFont="1" applyFill="1" applyBorder="1" applyAlignment="1">
      <alignment horizontal="center"/>
    </xf>
    <xf numFmtId="49" fontId="8" fillId="5" borderId="1" xfId="1" applyNumberFormat="1" applyFont="1" applyFill="1" applyBorder="1" applyAlignment="1">
      <alignment horizontal="center"/>
    </xf>
    <xf numFmtId="49" fontId="8" fillId="5" borderId="2" xfId="1" applyNumberFormat="1" applyFont="1" applyFill="1" applyBorder="1" applyAlignment="1">
      <alignment horizontal="center"/>
    </xf>
    <xf numFmtId="0" fontId="9" fillId="0" borderId="5" xfId="1" applyFont="1" applyBorder="1" applyAlignment="1">
      <alignment horizontal="center"/>
    </xf>
    <xf numFmtId="49" fontId="6" fillId="4" borderId="1" xfId="1" applyNumberFormat="1" applyFill="1" applyBorder="1" applyAlignment="1">
      <alignment horizontal="center"/>
    </xf>
    <xf numFmtId="0" fontId="10" fillId="5" borderId="7" xfId="1" applyFont="1" applyFill="1" applyBorder="1" applyAlignment="1">
      <alignment horizontal="center"/>
    </xf>
    <xf numFmtId="49" fontId="11" fillId="5" borderId="1" xfId="1" applyNumberFormat="1" applyFont="1" applyFill="1" applyBorder="1" applyAlignment="1">
      <alignment horizontal="center"/>
    </xf>
    <xf numFmtId="49" fontId="12" fillId="5" borderId="1" xfId="1" applyNumberFormat="1" applyFont="1" applyFill="1" applyBorder="1" applyAlignment="1">
      <alignment horizontal="center"/>
    </xf>
    <xf numFmtId="49" fontId="12" fillId="5" borderId="2" xfId="1" applyNumberFormat="1" applyFont="1" applyFill="1" applyBorder="1" applyAlignment="1">
      <alignment horizontal="center"/>
    </xf>
    <xf numFmtId="0" fontId="0" fillId="7" borderId="3" xfId="0" applyFill="1" applyBorder="1"/>
    <xf numFmtId="0" fontId="0" fillId="0" borderId="0" xfId="0" applyAlignment="1">
      <alignment horizontal="center"/>
    </xf>
    <xf numFmtId="0" fontId="6" fillId="3" borderId="0" xfId="1" applyFill="1"/>
    <xf numFmtId="49" fontId="8" fillId="3" borderId="1" xfId="1" applyNumberFormat="1" applyFont="1" applyFill="1" applyBorder="1" applyAlignment="1">
      <alignment horizontal="center"/>
    </xf>
    <xf numFmtId="49" fontId="8" fillId="3" borderId="5" xfId="1" applyNumberFormat="1" applyFont="1" applyFill="1" applyBorder="1" applyAlignment="1">
      <alignment horizontal="center"/>
    </xf>
    <xf numFmtId="49" fontId="8" fillId="3" borderId="2" xfId="1" applyNumberFormat="1" applyFont="1" applyFill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0" fillId="0" borderId="1" xfId="0" applyBorder="1"/>
    <xf numFmtId="0" fontId="13" fillId="4" borderId="3" xfId="0" applyFont="1" applyFill="1" applyBorder="1" applyAlignment="1">
      <alignment horizontal="center" vertical="center"/>
    </xf>
    <xf numFmtId="20" fontId="0" fillId="0" borderId="0" xfId="0" applyNumberFormat="1"/>
    <xf numFmtId="0" fontId="0" fillId="0" borderId="1" xfId="0" applyBorder="1" applyAlignment="1">
      <alignment horizontal="center"/>
    </xf>
    <xf numFmtId="20" fontId="0" fillId="8" borderId="1" xfId="0" applyNumberFormat="1" applyFill="1" applyBorder="1" applyAlignment="1">
      <alignment horizontal="center"/>
    </xf>
    <xf numFmtId="20" fontId="0" fillId="9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20" fontId="0" fillId="9" borderId="1" xfId="0" applyNumberFormat="1" applyFill="1" applyBorder="1"/>
    <xf numFmtId="0" fontId="0" fillId="9" borderId="1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2" borderId="0" xfId="0" applyFont="1" applyFill="1" applyAlignment="1">
      <alignment vertical="center"/>
    </xf>
    <xf numFmtId="0" fontId="8" fillId="0" borderId="4" xfId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6" fillId="0" borderId="1" xfId="1" applyBorder="1"/>
    <xf numFmtId="165" fontId="8" fillId="0" borderId="4" xfId="1" applyNumberFormat="1" applyFont="1" applyBorder="1" applyAlignment="1">
      <alignment horizontal="center"/>
    </xf>
    <xf numFmtId="14" fontId="8" fillId="0" borderId="0" xfId="1" applyNumberFormat="1" applyFont="1" applyAlignment="1">
      <alignment horizontal="center"/>
    </xf>
    <xf numFmtId="0" fontId="8" fillId="5" borderId="4" xfId="1" applyFont="1" applyFill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16" fillId="0" borderId="4" xfId="1" applyFont="1" applyBorder="1" applyAlignment="1">
      <alignment horizontal="left"/>
    </xf>
    <xf numFmtId="0" fontId="8" fillId="0" borderId="0" xfId="1" applyFont="1" applyAlignment="1">
      <alignment horizontal="center"/>
    </xf>
    <xf numFmtId="0" fontId="0" fillId="0" borderId="1" xfId="0" quotePrefix="1" applyBorder="1" applyAlignment="1">
      <alignment horizontal="left"/>
    </xf>
    <xf numFmtId="0" fontId="14" fillId="2" borderId="6" xfId="0" applyFont="1" applyFill="1" applyBorder="1" applyAlignment="1">
      <alignment horizontal="center" vertical="center"/>
    </xf>
    <xf numFmtId="20" fontId="0" fillId="8" borderId="1" xfId="0" quotePrefix="1" applyNumberFormat="1" applyFill="1" applyBorder="1" applyAlignment="1">
      <alignment horizontal="center"/>
    </xf>
    <xf numFmtId="0" fontId="0" fillId="5" borderId="1" xfId="0" applyFill="1" applyBorder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15" fillId="0" borderId="0" xfId="0" applyFont="1"/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14" fontId="8" fillId="0" borderId="1" xfId="1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17" fillId="0" borderId="0" xfId="0" applyFont="1"/>
    <xf numFmtId="0" fontId="17" fillId="2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7" fillId="0" borderId="1" xfId="0" applyFont="1" applyBorder="1"/>
    <xf numFmtId="0" fontId="17" fillId="7" borderId="1" xfId="0" applyFont="1" applyFill="1" applyBorder="1"/>
    <xf numFmtId="0" fontId="18" fillId="2" borderId="1" xfId="0" applyFont="1" applyFill="1" applyBorder="1" applyAlignment="1">
      <alignment horizontal="center" vertical="center"/>
    </xf>
    <xf numFmtId="17" fontId="19" fillId="3" borderId="9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zoomScale="85" zoomScaleNormal="85" workbookViewId="0">
      <pane ySplit="1" topLeftCell="A2" activePane="bottomLeft" state="frozen"/>
      <selection pane="bottomLeft" activeCell="E6" sqref="E6"/>
    </sheetView>
  </sheetViews>
  <sheetFormatPr defaultRowHeight="15" x14ac:dyDescent="0.25"/>
  <cols>
    <col min="1" max="1" width="9" customWidth="1"/>
    <col min="2" max="2" width="10.42578125" customWidth="1"/>
    <col min="3" max="4" width="9.140625" style="30"/>
    <col min="5" max="5" width="12.140625" style="30" bestFit="1" customWidth="1"/>
    <col min="6" max="6" width="12.7109375" customWidth="1"/>
    <col min="7" max="7" width="1.85546875" customWidth="1"/>
    <col min="11" max="11" width="12.5703125" bestFit="1" customWidth="1"/>
    <col min="12" max="12" width="1.5703125" customWidth="1"/>
    <col min="16" max="16" width="12.5703125" bestFit="1" customWidth="1"/>
    <col min="21" max="21" width="12.5703125" bestFit="1" customWidth="1"/>
    <col min="26" max="26" width="12.5703125" bestFit="1" customWidth="1"/>
  </cols>
  <sheetData>
    <row r="1" spans="1:26" x14ac:dyDescent="0.25">
      <c r="A1" s="1" t="s">
        <v>47</v>
      </c>
      <c r="B1" s="2">
        <v>2019</v>
      </c>
      <c r="C1" s="30" t="s">
        <v>30</v>
      </c>
      <c r="D1" s="30" t="s">
        <v>31</v>
      </c>
      <c r="E1" s="30" t="s">
        <v>32</v>
      </c>
      <c r="F1" s="30" t="s">
        <v>33</v>
      </c>
      <c r="H1" t="s">
        <v>30</v>
      </c>
      <c r="I1" t="s">
        <v>31</v>
      </c>
      <c r="J1" t="s">
        <v>32</v>
      </c>
      <c r="K1" t="s">
        <v>33</v>
      </c>
      <c r="M1" t="s">
        <v>30</v>
      </c>
      <c r="N1" t="s">
        <v>31</v>
      </c>
      <c r="O1" t="s">
        <v>32</v>
      </c>
      <c r="P1" t="s">
        <v>33</v>
      </c>
      <c r="R1" t="s">
        <v>30</v>
      </c>
      <c r="S1" t="s">
        <v>31</v>
      </c>
      <c r="T1" t="s">
        <v>32</v>
      </c>
      <c r="U1" t="s">
        <v>33</v>
      </c>
      <c r="W1" t="s">
        <v>30</v>
      </c>
      <c r="X1" t="s">
        <v>31</v>
      </c>
      <c r="Y1" t="s">
        <v>32</v>
      </c>
      <c r="Z1" t="s">
        <v>33</v>
      </c>
    </row>
    <row r="2" spans="1:26" x14ac:dyDescent="0.25">
      <c r="A2" s="30"/>
      <c r="B2" s="30"/>
      <c r="F2" t="s">
        <v>40</v>
      </c>
      <c r="K2" t="s">
        <v>44</v>
      </c>
      <c r="P2" t="s">
        <v>43</v>
      </c>
      <c r="U2" t="s">
        <v>42</v>
      </c>
      <c r="Z2" t="s">
        <v>41</v>
      </c>
    </row>
    <row r="3" spans="1:26" x14ac:dyDescent="0.25">
      <c r="A3" s="59">
        <v>14</v>
      </c>
      <c r="B3" s="30"/>
      <c r="F3" t="s">
        <v>39</v>
      </c>
      <c r="K3" t="s">
        <v>39</v>
      </c>
      <c r="P3" t="s">
        <v>39</v>
      </c>
      <c r="U3" t="s">
        <v>39</v>
      </c>
      <c r="Z3" t="s">
        <v>39</v>
      </c>
    </row>
    <row r="4" spans="1:26" ht="15.75" x14ac:dyDescent="0.3">
      <c r="A4" s="54" t="str">
        <f>VLOOKUP(WEEKDAY(B4,11),T!$G$1:$H$7,2)</f>
        <v>Mandag</v>
      </c>
      <c r="B4" s="55">
        <f>DATE(B1,MATCH(A1,T!D1:D12,0),1)</f>
        <v>42094</v>
      </c>
      <c r="C4" s="41">
        <v>0.375</v>
      </c>
      <c r="D4" s="41">
        <v>0.66666666666666663</v>
      </c>
      <c r="E4" s="61" t="str">
        <f ca="1">IFERROR(INDEX(INDIRECT("'"&amp;$A$1&amp;"'!b3:h34"),MATCH(B4,INDIRECT("'"&amp;$A$1&amp;"'!$b$3:b34"),0),MATCH($F$2,INDIRECT("'"&amp;$A$1&amp;"'!b3:i3"),0)),"fejl")</f>
        <v>fejl</v>
      </c>
      <c r="F4" s="36"/>
      <c r="H4" s="46">
        <v>0.375</v>
      </c>
      <c r="I4" s="46">
        <v>0.66666666666666663</v>
      </c>
      <c r="J4" s="40">
        <f ca="1">IF(AND(H4="",I4=""),"",IF(INDIRECT("'"&amp;$A$1&amp;"'!e5")="",I4-H4,I4-H4-((+CONCATENATE(MID(INDIRECT("'"&amp;$A$1&amp;"'!e5"),SEARCH("-",INDIRECT("'"&amp;$A$1&amp;"'!e5"),1)+1,LEN(INDIRECT("'"&amp;$A$1&amp;"'!e5"))-SEARCH("-",INDIRECT("'"&amp;$A$1&amp;"'!e5"),1)),":",0)-0)-+CONCATENATE(LEFT(INDIRECT("'"&amp;$A$1&amp;"'!e5"),SEARCH("-",INDIRECT("'"&amp;$A$1&amp;"'!e5"),1)-1),":",0)-0)))</f>
        <v>-8.333333333333337E-2</v>
      </c>
      <c r="K4" s="36"/>
      <c r="M4" s="36"/>
      <c r="N4" s="36"/>
      <c r="O4" s="36"/>
      <c r="P4" s="36"/>
      <c r="R4" s="36"/>
      <c r="S4" s="36"/>
      <c r="T4" s="36"/>
      <c r="U4" s="36"/>
      <c r="W4" s="36"/>
      <c r="X4" s="36"/>
      <c r="Y4" s="36"/>
      <c r="Z4" s="36"/>
    </row>
    <row r="5" spans="1:26" ht="15.75" x14ac:dyDescent="0.3">
      <c r="A5" s="54" t="str">
        <f>VLOOKUP(WEEKDAY(B5,11),T!$G$1:$H$7,2)</f>
        <v>Tirsdag</v>
      </c>
      <c r="B5" s="55">
        <f>B4+1</f>
        <v>42095</v>
      </c>
      <c r="C5" s="41">
        <v>0.375</v>
      </c>
      <c r="D5" s="41">
        <v>0.79166666666666663</v>
      </c>
      <c r="E5" s="61" t="str">
        <f ca="1">IFERROR(INDEX(INDIRECT("'"&amp;$A$1&amp;"'!b3:h34"),MATCH(B5,INDIRECT("'"&amp;$A$1&amp;"'!$b$3:b34"),0),MATCH($F$2,INDIRECT("'"&amp;$A$1&amp;"'!b3:i3"),0)),"fejl")</f>
        <v>fejl</v>
      </c>
      <c r="F5" s="36"/>
      <c r="H5" s="47"/>
      <c r="I5" s="47"/>
      <c r="J5" s="40" t="str">
        <f t="shared" ref="J5:J10" ca="1" si="0">IF(AND(H5="",I5=""),"",IF(INDIRECT("'"&amp;$A$1&amp;"'!e5")="",I5-H5,I5-H5-((+CONCATENATE(MID(INDIRECT("'"&amp;$A$1&amp;"'!e5"),SEARCH("-",INDIRECT("'"&amp;$A$1&amp;"'!e5"),1)+1,LEN(INDIRECT("'"&amp;$A$1&amp;"'!e5"))-SEARCH("-",INDIRECT("'"&amp;$A$1&amp;"'!e5"),1)),":",0)-0)-+CONCATENATE(LEFT(INDIRECT("'"&amp;$A$1&amp;"'!e5"),SEARCH("-",INDIRECT("'"&amp;$A$1&amp;"'!e5"),1)-1),":",0)-0)))</f>
        <v/>
      </c>
      <c r="K5" s="36"/>
      <c r="M5" s="36"/>
      <c r="N5" s="36"/>
      <c r="O5" s="36"/>
      <c r="P5" s="36"/>
      <c r="R5" s="36"/>
      <c r="S5" s="36"/>
      <c r="T5" s="36"/>
      <c r="U5" s="36"/>
      <c r="W5" s="36"/>
      <c r="X5" s="36"/>
      <c r="Y5" s="36"/>
      <c r="Z5" s="36"/>
    </row>
    <row r="6" spans="1:26" ht="15.75" x14ac:dyDescent="0.3">
      <c r="A6" s="54" t="str">
        <f>VLOOKUP(WEEKDAY(B6,11),T!$G$1:$H$7,2)</f>
        <v>Onsdag</v>
      </c>
      <c r="B6" s="55">
        <f t="shared" ref="B6:B10" si="1">B5+1</f>
        <v>42096</v>
      </c>
      <c r="C6" s="41">
        <v>0.375</v>
      </c>
      <c r="D6" s="41">
        <v>0.79166666666666663</v>
      </c>
      <c r="E6" s="40">
        <f ca="1">IF(AND(C6="",D6=""),"",IF(INDIRECT("'"&amp;$A$1&amp;"'!d7")="",D6-C6,D6-C6-((+CONCATENATE(MID(INDIRECT("'"&amp;$A$1&amp;"'!d7"),SEARCH("-",INDIRECT("'"&amp;$A$1&amp;"'!d7"),1)+1,LEN(INDIRECT("'"&amp;$A$1&amp;"'!d7"))-SEARCH("-",INDIRECT("'"&amp;$A$1&amp;"'!d7"),1)),":",0)-0)-+CONCATENATE(LEFT(INDIRECT("'"&amp;$A$1&amp;"'!d7"),SEARCH("-",INDIRECT("'"&amp;$A$1&amp;"'!d7"),1)-1),":",0)-0)))</f>
        <v>0.41666666666666663</v>
      </c>
      <c r="F6" s="36"/>
      <c r="H6" s="47"/>
      <c r="I6" s="47"/>
      <c r="J6" s="40" t="str">
        <f t="shared" ca="1" si="0"/>
        <v/>
      </c>
      <c r="K6" s="36"/>
      <c r="M6" s="36"/>
      <c r="N6" s="36"/>
      <c r="O6" s="36"/>
      <c r="P6" s="36"/>
      <c r="R6" s="36"/>
      <c r="S6" s="36"/>
      <c r="T6" s="36"/>
      <c r="U6" s="36"/>
      <c r="W6" s="36"/>
      <c r="X6" s="36"/>
      <c r="Y6" s="36"/>
      <c r="Z6" s="36"/>
    </row>
    <row r="7" spans="1:26" ht="15.75" x14ac:dyDescent="0.3">
      <c r="A7" s="54" t="str">
        <f>VLOOKUP(WEEKDAY(B7,11),T!$G$1:$H$7,2)</f>
        <v>Torsdag</v>
      </c>
      <c r="B7" s="55">
        <f t="shared" si="1"/>
        <v>42097</v>
      </c>
      <c r="C7" s="41">
        <v>0.33333333333333331</v>
      </c>
      <c r="D7" s="41">
        <v>0.5</v>
      </c>
      <c r="E7" s="40">
        <f ca="1">IF(AND(C7="",D7=""),"",IF(INDIRECT("'"&amp;$A$1&amp;"'!d7")="",D7-C7,D7-C7-((+CONCATENATE(MID(INDIRECT("'"&amp;$A$1&amp;"'!d7"),SEARCH("-",INDIRECT("'"&amp;$A$1&amp;"'!d7"),1)+1,LEN(INDIRECT("'"&amp;$A$1&amp;"'!d7"))-SEARCH("-",INDIRECT("'"&amp;$A$1&amp;"'!d7"),1)),":",0)-0)-+CONCATENATE(LEFT(INDIRECT("'"&amp;$A$1&amp;"'!d7"),SEARCH("-",INDIRECT("'"&amp;$A$1&amp;"'!d7"),1)-1),":",0)-0)))</f>
        <v>0.16666666666666669</v>
      </c>
      <c r="F7" s="36"/>
      <c r="H7" s="47"/>
      <c r="I7" s="47"/>
      <c r="J7" s="40" t="str">
        <f t="shared" ca="1" si="0"/>
        <v/>
      </c>
      <c r="K7" s="36"/>
      <c r="M7" s="36"/>
      <c r="N7" s="36"/>
      <c r="O7" s="36"/>
      <c r="P7" s="36"/>
      <c r="R7" s="36"/>
      <c r="S7" s="36"/>
      <c r="T7" s="36"/>
      <c r="U7" s="36"/>
      <c r="W7" s="36"/>
      <c r="X7" s="36"/>
      <c r="Y7" s="36"/>
      <c r="Z7" s="36"/>
    </row>
    <row r="8" spans="1:26" ht="15.75" x14ac:dyDescent="0.3">
      <c r="A8" s="54" t="str">
        <f>VLOOKUP(WEEKDAY(B8,11),T!$G$1:$H$7,2)</f>
        <v>Fredag</v>
      </c>
      <c r="B8" s="55">
        <f t="shared" si="1"/>
        <v>42098</v>
      </c>
      <c r="C8" s="41">
        <v>0.375</v>
      </c>
      <c r="D8" s="41">
        <v>0.75</v>
      </c>
      <c r="E8" s="40">
        <f ca="1">IF(AND(C8="",D8=""),"",IF(INDIRECT("'"&amp;$A$1&amp;"'!d9")="",D8-C8,D8-C8-((+CONCATENATE(MID(INDIRECT("'"&amp;$A$1&amp;"'!d9"),SEARCH("-",INDIRECT("'"&amp;$A$1&amp;"'!d9"),1)+1,LEN(INDIRECT("'"&amp;$A$1&amp;"'!d9"))-SEARCH("-",INDIRECT("'"&amp;$A$1&amp;"'!d9"),1)),":",0)-0)-+CONCATENATE(LEFT(INDIRECT("'"&amp;$A$1&amp;"'!d9"),SEARCH("-",INDIRECT("'"&amp;$A$1&amp;"'!d9"),1)-1),":",0)-0)))</f>
        <v>0.375</v>
      </c>
      <c r="F8" s="36"/>
      <c r="H8" s="47"/>
      <c r="I8" s="47"/>
      <c r="J8" s="40" t="str">
        <f t="shared" ca="1" si="0"/>
        <v/>
      </c>
      <c r="K8" s="36"/>
      <c r="M8" s="36"/>
      <c r="N8" s="36"/>
      <c r="O8" s="36"/>
      <c r="P8" s="36"/>
      <c r="R8" s="36"/>
      <c r="S8" s="36"/>
      <c r="T8" s="36"/>
      <c r="U8" s="36"/>
      <c r="W8" s="36"/>
      <c r="X8" s="36"/>
      <c r="Y8" s="36"/>
      <c r="Z8" s="36"/>
    </row>
    <row r="9" spans="1:26" ht="15.75" x14ac:dyDescent="0.3">
      <c r="A9" s="54" t="str">
        <f>VLOOKUP(WEEKDAY(B9,11),T!$G$1:$H$7,2)</f>
        <v>Lørdag</v>
      </c>
      <c r="B9" s="55">
        <f t="shared" si="1"/>
        <v>42099</v>
      </c>
      <c r="C9" s="41">
        <v>0.33333333333333331</v>
      </c>
      <c r="D9" s="41">
        <v>0.625</v>
      </c>
      <c r="E9" s="40">
        <f ca="1">IF(AND(C9="",D9=""),"",IF(INDIRECT("'"&amp;$A$1&amp;"'!d10")="",D9-C9,D9-C9-((+CONCATENATE(MID(INDIRECT("'"&amp;$A$1&amp;"'!d10"),SEARCH("-",INDIRECT("'"&amp;$A$1&amp;"'!d10"),1)+1,LEN(INDIRECT("'"&amp;$A$1&amp;"'!d10"))-SEARCH("-",INDIRECT("'"&amp;$A$1&amp;"'!d10"),1)),":",0)-0)-+CONCATENATE(LEFT(INDIRECT("'"&amp;$A$1&amp;"'!d10"),SEARCH("-",INDIRECT("'"&amp;$A$1&amp;"'!d10"),1)-1),":",0)-0)))</f>
        <v>0.29166666666666669</v>
      </c>
      <c r="F9" s="36"/>
      <c r="H9" s="47"/>
      <c r="I9" s="47"/>
      <c r="J9" s="40" t="str">
        <f t="shared" ca="1" si="0"/>
        <v/>
      </c>
      <c r="K9" s="36"/>
      <c r="M9" s="36"/>
      <c r="N9" s="36"/>
      <c r="O9" s="36"/>
      <c r="P9" s="36"/>
      <c r="R9" s="36"/>
      <c r="S9" s="36"/>
      <c r="T9" s="36"/>
      <c r="U9" s="36"/>
      <c r="W9" s="36"/>
      <c r="X9" s="36"/>
      <c r="Y9" s="36"/>
      <c r="Z9" s="36"/>
    </row>
    <row r="10" spans="1:26" ht="15.75" x14ac:dyDescent="0.3">
      <c r="A10" s="54" t="str">
        <f>VLOOKUP(WEEKDAY(B10,11),T!$G$1:$H$7,2)</f>
        <v>Søndag</v>
      </c>
      <c r="B10" s="55">
        <f t="shared" si="1"/>
        <v>42100</v>
      </c>
      <c r="C10" s="41">
        <v>0.41666666666666669</v>
      </c>
      <c r="D10" s="41">
        <v>0.66666666666666663</v>
      </c>
      <c r="E10" s="40">
        <f ca="1">IF(AND(C10="",D10=""),"",IF(INDIRECT("'"&amp;$A$1&amp;"'!d10")="",D10-C10,D10-C10-((+CONCATENATE(MID(INDIRECT("'"&amp;$A$1&amp;"'!d10"),SEARCH("-",INDIRECT("'"&amp;$A$1&amp;"'!d10"),1)+1,LEN(INDIRECT("'"&amp;$A$1&amp;"'!d10"))-SEARCH("-",INDIRECT("'"&amp;$A$1&amp;"'!d10"),1)),":",0)-0)-+CONCATENATE(LEFT(INDIRECT("'"&amp;$A$1&amp;"'!d10"),SEARCH("-",INDIRECT("'"&amp;$A$1&amp;"'!d10"),1)-1),":",0)-0)))</f>
        <v>0.24999999999999994</v>
      </c>
      <c r="F10" s="36"/>
      <c r="H10" s="47"/>
      <c r="I10" s="47"/>
      <c r="J10" s="40" t="str">
        <f t="shared" ca="1" si="0"/>
        <v/>
      </c>
      <c r="K10" s="36"/>
      <c r="M10" s="36"/>
      <c r="N10" s="36"/>
      <c r="O10" s="36"/>
      <c r="P10" s="36"/>
      <c r="R10" s="36"/>
      <c r="S10" s="36"/>
      <c r="T10" s="36"/>
      <c r="U10" s="36"/>
      <c r="W10" s="36"/>
      <c r="X10" s="36"/>
      <c r="Y10" s="36"/>
      <c r="Z10" s="36"/>
    </row>
    <row r="11" spans="1:26" ht="15.75" x14ac:dyDescent="0.3">
      <c r="A11" s="23"/>
      <c r="B11" s="35" t="s">
        <v>0</v>
      </c>
      <c r="E11" s="43">
        <f ca="1">SUM(E4:E10)</f>
        <v>1.5</v>
      </c>
      <c r="J11" s="43">
        <f ca="1">SUM(J4:J10)</f>
        <v>-8.333333333333337E-2</v>
      </c>
    </row>
    <row r="12" spans="1:26" ht="16.5" x14ac:dyDescent="0.35">
      <c r="A12" s="6">
        <v>15</v>
      </c>
      <c r="B12" s="7"/>
      <c r="C12" s="39"/>
      <c r="D12" s="39"/>
      <c r="E12" s="39"/>
      <c r="F12" s="36"/>
      <c r="H12" s="36"/>
      <c r="I12" s="36"/>
      <c r="J12" s="36"/>
      <c r="K12" s="36"/>
      <c r="M12" s="36"/>
      <c r="N12" s="36"/>
      <c r="O12" s="36"/>
      <c r="P12" s="36"/>
      <c r="R12" s="36"/>
      <c r="S12" s="36"/>
      <c r="T12" s="36"/>
      <c r="U12" s="36"/>
      <c r="W12" s="36"/>
      <c r="X12" s="36"/>
      <c r="Y12" s="36"/>
      <c r="Z12" s="36"/>
    </row>
    <row r="13" spans="1:26" ht="15.75" x14ac:dyDescent="0.3">
      <c r="A13" s="54" t="str">
        <f>VLOOKUP(WEEKDAY(B13,11),T!$G$1:$H$7,2)</f>
        <v>Mandag</v>
      </c>
      <c r="B13" s="55">
        <f>B10+1</f>
        <v>42101</v>
      </c>
      <c r="C13" s="85">
        <v>0.33333333333333331</v>
      </c>
      <c r="D13" s="85">
        <v>0.66666666666666663</v>
      </c>
      <c r="E13" s="63">
        <f ca="1">IFERROR(IF(AND(C13="",D13=""),"",IF(INDIRECT("'"&amp;$A$1&amp;"'!d5")="",D13-C13,D13-C13-((+CONCATENATE(MID(INDIRECT("'"&amp;$A$1&amp;"'!d5"),SEARCH("-",INDIRECT("'"&amp;$A$1&amp;"'!d5"),1)+1,LEN(INDIRECT("'"&amp;$A$1&amp;"'!d5"))-SEARCH("-",INDIRECT("'"&amp;$A$1&amp;"'!d5"),1)),":",0)-0)-+CONCATENATE(LEFT(INDIRECT("'"&amp;$A$1&amp;"'!d5"),SEARCH("-",INDIRECT("'"&amp;$A$1&amp;"'!d5"),1)-1),":",0)-0))),"")</f>
        <v>0.33333333333333331</v>
      </c>
      <c r="F13" s="36"/>
      <c r="H13" s="36"/>
      <c r="I13" s="36"/>
      <c r="J13" s="36"/>
      <c r="K13" s="36"/>
      <c r="M13" s="36"/>
      <c r="N13" s="36"/>
      <c r="O13" s="36"/>
      <c r="P13" s="36"/>
      <c r="R13" s="36"/>
      <c r="S13" s="36"/>
      <c r="T13" s="36"/>
      <c r="U13" s="36"/>
      <c r="W13" s="36"/>
      <c r="X13" s="36"/>
      <c r="Y13" s="36"/>
      <c r="Z13" s="36"/>
    </row>
    <row r="14" spans="1:26" ht="15.75" x14ac:dyDescent="0.3">
      <c r="A14" s="54" t="str">
        <f>VLOOKUP(WEEKDAY(B14,11),T!$G$1:$H$7,2)</f>
        <v>Tirsdag</v>
      </c>
      <c r="B14" s="55">
        <f>B13+1</f>
        <v>42102</v>
      </c>
      <c r="C14" s="39"/>
      <c r="D14" s="39"/>
      <c r="E14" s="63" t="str">
        <f ca="1">IFERROR(IF(AND(C14="",D14=""),"",IF(INDIRECT("'"&amp;$A$1&amp;"'!d5")="",D14-C14,D14-C14-((+CONCATENATE(MID(INDIRECT("'"&amp;$A$1&amp;"'!d5"),SEARCH("-",INDIRECT("'"&amp;$A$1&amp;"'!d5"),1)+1,LEN(INDIRECT("'"&amp;$A$1&amp;"'!d5"))-SEARCH("-",INDIRECT("'"&amp;$A$1&amp;"'!d5"),1)),":",0)-0)-+CONCATENATE(LEFT(INDIRECT("'"&amp;$A$1&amp;"'!d5"),SEARCH("-",INDIRECT("'"&amp;$A$1&amp;"'!d5"),1)-1),":",0)-0))),"")</f>
        <v/>
      </c>
      <c r="F14" s="36"/>
      <c r="H14" s="36"/>
      <c r="I14" s="36"/>
      <c r="J14" s="36"/>
      <c r="K14" s="36"/>
      <c r="M14" s="36"/>
      <c r="N14" s="36"/>
      <c r="O14" s="36"/>
      <c r="P14" s="36"/>
      <c r="R14" s="36"/>
      <c r="S14" s="36"/>
      <c r="T14" s="36"/>
      <c r="U14" s="36"/>
      <c r="W14" s="36"/>
      <c r="X14" s="36"/>
      <c r="Y14" s="36"/>
      <c r="Z14" s="36"/>
    </row>
    <row r="15" spans="1:26" ht="15.75" x14ac:dyDescent="0.3">
      <c r="A15" s="54" t="str">
        <f>VLOOKUP(WEEKDAY(B15,11),T!$G$1:$H$7,2)</f>
        <v>Onsdag</v>
      </c>
      <c r="B15" s="55">
        <f t="shared" ref="B15:B18" si="2">B14+1</f>
        <v>42103</v>
      </c>
      <c r="C15" s="39"/>
      <c r="D15" s="39"/>
      <c r="E15" s="63" t="str">
        <f ca="1">IFERROR(IF(AND(C15="",D15=""),"",IF(INDIRECT("'"&amp;$A$1&amp;"'!d5")="",D15-C15,D15-C15-((+CONCATENATE(MID(INDIRECT("'"&amp;$A$1&amp;"'!d5"),SEARCH("-",INDIRECT("'"&amp;$A$1&amp;"'!d5"),1)+1,LEN(INDIRECT("'"&amp;$A$1&amp;"'!d5"))-SEARCH("-",INDIRECT("'"&amp;$A$1&amp;"'!d5"),1)),":",0)-0)-+CONCATENATE(LEFT(INDIRECT("'"&amp;$A$1&amp;"'!d5"),SEARCH("-",INDIRECT("'"&amp;$A$1&amp;"'!d5"),1)-1),":",0)-0))),"")</f>
        <v/>
      </c>
      <c r="F15" s="36"/>
      <c r="H15" s="36"/>
      <c r="I15" s="36"/>
      <c r="J15" s="36"/>
      <c r="K15" s="36"/>
      <c r="M15" s="36"/>
      <c r="N15" s="36"/>
      <c r="O15" s="36"/>
      <c r="P15" s="36"/>
      <c r="R15" s="36"/>
      <c r="S15" s="36"/>
      <c r="T15" s="36"/>
      <c r="U15" s="36"/>
      <c r="W15" s="36"/>
      <c r="X15" s="36"/>
      <c r="Y15" s="36"/>
      <c r="Z15" s="36"/>
    </row>
    <row r="16" spans="1:26" ht="15.75" x14ac:dyDescent="0.3">
      <c r="A16" s="54" t="str">
        <f>VLOOKUP(WEEKDAY(B16,11),T!$G$1:$H$7,2)</f>
        <v>Torsdag</v>
      </c>
      <c r="B16" s="55">
        <f t="shared" si="2"/>
        <v>42104</v>
      </c>
      <c r="C16" s="39"/>
      <c r="D16" s="39"/>
      <c r="E16" s="39"/>
      <c r="F16" s="36"/>
      <c r="H16" s="36"/>
      <c r="I16" s="36"/>
      <c r="J16" s="36"/>
      <c r="K16" s="36"/>
      <c r="M16" s="36"/>
      <c r="N16" s="36"/>
      <c r="O16" s="36"/>
      <c r="P16" s="36"/>
      <c r="R16" s="36"/>
      <c r="S16" s="36"/>
      <c r="T16" s="36"/>
      <c r="U16" s="36"/>
      <c r="W16" s="36"/>
      <c r="X16" s="36"/>
      <c r="Y16" s="36"/>
      <c r="Z16" s="36"/>
    </row>
    <row r="17" spans="1:26" ht="15.75" x14ac:dyDescent="0.3">
      <c r="A17" s="54" t="str">
        <f>VLOOKUP(WEEKDAY(B17,11),T!$G$1:$H$7,2)</f>
        <v>Fredag</v>
      </c>
      <c r="B17" s="55">
        <f t="shared" si="2"/>
        <v>42105</v>
      </c>
      <c r="C17" s="39"/>
      <c r="D17" s="39"/>
      <c r="E17" s="39"/>
      <c r="F17" s="36"/>
      <c r="H17" s="36"/>
      <c r="I17" s="36"/>
      <c r="J17" s="36"/>
      <c r="K17" s="36"/>
      <c r="M17" s="36"/>
      <c r="N17" s="36"/>
      <c r="O17" s="36"/>
      <c r="P17" s="36"/>
      <c r="R17" s="36"/>
      <c r="S17" s="36"/>
      <c r="T17" s="36"/>
      <c r="U17" s="36"/>
      <c r="W17" s="36"/>
      <c r="X17" s="36"/>
      <c r="Y17" s="36"/>
      <c r="Z17" s="36"/>
    </row>
    <row r="18" spans="1:26" ht="15.75" x14ac:dyDescent="0.3">
      <c r="A18" s="54" t="str">
        <f>VLOOKUP(WEEKDAY(B18,11),T!$G$1:$H$7,2)</f>
        <v>Lørdag</v>
      </c>
      <c r="B18" s="55">
        <f t="shared" si="2"/>
        <v>42106</v>
      </c>
      <c r="C18" s="39"/>
      <c r="D18" s="39"/>
      <c r="E18" s="39"/>
      <c r="F18" s="36"/>
      <c r="H18" s="36"/>
      <c r="I18" s="36"/>
      <c r="J18" s="36"/>
      <c r="K18" s="36"/>
      <c r="M18" s="36"/>
      <c r="N18" s="36"/>
      <c r="O18" s="36"/>
      <c r="P18" s="36"/>
      <c r="R18" s="36"/>
      <c r="S18" s="36"/>
      <c r="T18" s="36"/>
      <c r="U18" s="36"/>
      <c r="W18" s="36"/>
      <c r="X18" s="36"/>
      <c r="Y18" s="36"/>
      <c r="Z18" s="36"/>
    </row>
    <row r="19" spans="1:26" ht="15.75" x14ac:dyDescent="0.3">
      <c r="A19" s="54" t="str">
        <f>VLOOKUP(WEEKDAY(B19,11),T!$G$1:$H$7,2)</f>
        <v>Søndag</v>
      </c>
      <c r="B19" s="55">
        <f>B18+1</f>
        <v>42107</v>
      </c>
      <c r="C19" s="39"/>
      <c r="D19" s="39"/>
      <c r="E19" s="39"/>
      <c r="F19" s="36"/>
      <c r="H19" s="36"/>
      <c r="I19" s="36"/>
      <c r="J19" s="36"/>
      <c r="K19" s="36"/>
      <c r="M19" s="36"/>
      <c r="N19" s="36"/>
      <c r="O19" s="36"/>
      <c r="P19" s="36"/>
      <c r="R19" s="36"/>
      <c r="S19" s="36"/>
      <c r="T19" s="36"/>
      <c r="U19" s="36"/>
      <c r="W19" s="36"/>
      <c r="X19" s="36"/>
      <c r="Y19" s="36"/>
      <c r="Z19" s="36"/>
    </row>
    <row r="20" spans="1:26" ht="15.75" x14ac:dyDescent="0.3">
      <c r="A20" s="23"/>
      <c r="B20" s="35" t="s">
        <v>0</v>
      </c>
    </row>
    <row r="21" spans="1:26" ht="16.5" x14ac:dyDescent="0.35">
      <c r="A21" s="6">
        <v>16</v>
      </c>
      <c r="B21" s="7" t="s">
        <v>0</v>
      </c>
    </row>
    <row r="22" spans="1:26" ht="15.75" x14ac:dyDescent="0.3">
      <c r="A22" s="54">
        <f>WEEKDAY(B22+2,2)</f>
        <v>3</v>
      </c>
      <c r="B22" s="55">
        <f>B19+1</f>
        <v>42108</v>
      </c>
      <c r="C22" s="39"/>
      <c r="D22" s="39"/>
      <c r="E22" s="39"/>
      <c r="F22" s="36"/>
      <c r="H22" s="36"/>
      <c r="I22" s="36"/>
      <c r="J22" s="36"/>
      <c r="K22" s="36"/>
      <c r="M22" s="36"/>
      <c r="N22" s="36"/>
      <c r="O22" s="36"/>
      <c r="P22" s="36"/>
      <c r="R22" s="36"/>
      <c r="S22" s="36"/>
      <c r="T22" s="36"/>
      <c r="U22" s="36"/>
      <c r="W22" s="36"/>
      <c r="X22" s="36"/>
      <c r="Y22" s="36"/>
      <c r="Z22" s="36"/>
    </row>
    <row r="23" spans="1:26" ht="15.75" x14ac:dyDescent="0.3">
      <c r="A23" s="54">
        <f t="shared" ref="A23:A28" si="3">WEEKDAY(B23+2,2)</f>
        <v>4</v>
      </c>
      <c r="B23" s="55">
        <f>B22+1</f>
        <v>42109</v>
      </c>
      <c r="C23" s="39"/>
      <c r="D23" s="39"/>
      <c r="E23" s="39"/>
      <c r="F23" s="36"/>
      <c r="H23" s="36"/>
      <c r="I23" s="36"/>
      <c r="J23" s="36"/>
      <c r="K23" s="36"/>
      <c r="M23" s="36"/>
      <c r="N23" s="36"/>
      <c r="O23" s="36"/>
      <c r="P23" s="36"/>
      <c r="R23" s="36"/>
      <c r="S23" s="36"/>
      <c r="T23" s="36"/>
      <c r="U23" s="36"/>
      <c r="W23" s="36"/>
      <c r="X23" s="36"/>
      <c r="Y23" s="36"/>
      <c r="Z23" s="36"/>
    </row>
    <row r="24" spans="1:26" ht="15.75" x14ac:dyDescent="0.3">
      <c r="A24" s="54">
        <f t="shared" si="3"/>
        <v>5</v>
      </c>
      <c r="B24" s="55">
        <f t="shared" ref="B24:B28" si="4">B23+1</f>
        <v>42110</v>
      </c>
      <c r="C24" s="39"/>
      <c r="D24" s="39"/>
      <c r="E24" s="39"/>
      <c r="F24" s="36"/>
      <c r="H24" s="36"/>
      <c r="I24" s="36"/>
      <c r="J24" s="36"/>
      <c r="K24" s="36"/>
      <c r="M24" s="36"/>
      <c r="N24" s="36"/>
      <c r="O24" s="36"/>
      <c r="P24" s="36"/>
      <c r="R24" s="36"/>
      <c r="S24" s="36"/>
      <c r="T24" s="36"/>
      <c r="U24" s="36"/>
      <c r="W24" s="36"/>
      <c r="X24" s="36"/>
      <c r="Y24" s="36"/>
      <c r="Z24" s="36"/>
    </row>
    <row r="25" spans="1:26" ht="15.75" x14ac:dyDescent="0.3">
      <c r="A25" s="54">
        <f t="shared" si="3"/>
        <v>6</v>
      </c>
      <c r="B25" s="55">
        <f t="shared" si="4"/>
        <v>42111</v>
      </c>
      <c r="C25" s="39"/>
      <c r="D25" s="39"/>
      <c r="E25" s="39"/>
      <c r="F25" s="36"/>
      <c r="H25" s="36"/>
      <c r="I25" s="36"/>
      <c r="J25" s="36"/>
      <c r="K25" s="36"/>
      <c r="M25" s="36"/>
      <c r="N25" s="36"/>
      <c r="O25" s="36"/>
      <c r="P25" s="36"/>
      <c r="R25" s="36"/>
      <c r="S25" s="36"/>
      <c r="T25" s="36"/>
      <c r="U25" s="36"/>
      <c r="W25" s="36"/>
      <c r="X25" s="36"/>
      <c r="Y25" s="36"/>
      <c r="Z25" s="36"/>
    </row>
    <row r="26" spans="1:26" ht="15.75" x14ac:dyDescent="0.3">
      <c r="A26" s="54">
        <f t="shared" si="3"/>
        <v>7</v>
      </c>
      <c r="B26" s="55">
        <f t="shared" si="4"/>
        <v>42112</v>
      </c>
      <c r="C26" s="39"/>
      <c r="D26" s="39"/>
      <c r="E26" s="39"/>
      <c r="F26" s="36"/>
      <c r="H26" s="36"/>
      <c r="I26" s="36"/>
      <c r="J26" s="36"/>
      <c r="K26" s="36"/>
      <c r="M26" s="36"/>
      <c r="N26" s="36"/>
      <c r="O26" s="36"/>
      <c r="P26" s="36"/>
      <c r="R26" s="36"/>
      <c r="S26" s="36"/>
      <c r="T26" s="36"/>
      <c r="U26" s="36"/>
      <c r="W26" s="36"/>
      <c r="X26" s="36"/>
      <c r="Y26" s="36"/>
      <c r="Z26" s="36"/>
    </row>
    <row r="27" spans="1:26" ht="15.75" x14ac:dyDescent="0.3">
      <c r="A27" s="54">
        <f t="shared" si="3"/>
        <v>1</v>
      </c>
      <c r="B27" s="55">
        <f t="shared" si="4"/>
        <v>42113</v>
      </c>
      <c r="C27" s="39"/>
      <c r="D27" s="39"/>
      <c r="E27" s="39"/>
      <c r="F27" s="36"/>
      <c r="H27" s="36"/>
      <c r="I27" s="36"/>
      <c r="J27" s="36"/>
      <c r="K27" s="36"/>
      <c r="M27" s="36"/>
      <c r="N27" s="36"/>
      <c r="O27" s="36"/>
      <c r="P27" s="36"/>
      <c r="R27" s="36"/>
      <c r="S27" s="36"/>
      <c r="T27" s="36"/>
      <c r="U27" s="36"/>
      <c r="W27" s="36"/>
      <c r="X27" s="36"/>
      <c r="Y27" s="36"/>
      <c r="Z27" s="36"/>
    </row>
    <row r="28" spans="1:26" ht="15.75" x14ac:dyDescent="0.3">
      <c r="A28" s="54">
        <f t="shared" si="3"/>
        <v>2</v>
      </c>
      <c r="B28" s="55">
        <f t="shared" si="4"/>
        <v>42114</v>
      </c>
      <c r="C28" s="39"/>
      <c r="D28" s="39"/>
      <c r="E28" s="39"/>
      <c r="F28" s="36"/>
      <c r="H28" s="36"/>
      <c r="I28" s="36"/>
      <c r="J28" s="36"/>
      <c r="K28" s="36"/>
      <c r="M28" s="36"/>
      <c r="N28" s="36"/>
      <c r="O28" s="36"/>
      <c r="P28" s="36"/>
      <c r="R28" s="36"/>
      <c r="S28" s="36"/>
      <c r="T28" s="36"/>
      <c r="U28" s="36"/>
      <c r="W28" s="36"/>
      <c r="X28" s="36"/>
      <c r="Y28" s="36"/>
      <c r="Z28" s="36"/>
    </row>
    <row r="29" spans="1:26" x14ac:dyDescent="0.25">
      <c r="A29" s="30"/>
    </row>
    <row r="30" spans="1:26" x14ac:dyDescent="0.25">
      <c r="A30" s="59">
        <v>17</v>
      </c>
      <c r="B30" s="7"/>
    </row>
    <row r="31" spans="1:26" ht="15.75" x14ac:dyDescent="0.3">
      <c r="A31" s="51" t="s">
        <v>4</v>
      </c>
      <c r="B31" s="55">
        <v>22</v>
      </c>
      <c r="C31" s="39"/>
      <c r="D31" s="39"/>
      <c r="E31" s="39"/>
      <c r="F31" s="36"/>
      <c r="H31" s="36"/>
      <c r="I31" s="36"/>
      <c r="J31" s="36"/>
      <c r="K31" s="36"/>
      <c r="M31" s="36"/>
      <c r="N31" s="36"/>
      <c r="O31" s="36"/>
      <c r="P31" s="36"/>
      <c r="R31" s="36"/>
      <c r="S31" s="36"/>
      <c r="T31" s="36"/>
      <c r="U31" s="36"/>
      <c r="W31" s="36"/>
      <c r="X31" s="36"/>
      <c r="Y31" s="36"/>
      <c r="Z31" s="36"/>
    </row>
    <row r="32" spans="1:26" ht="15.75" x14ac:dyDescent="0.3">
      <c r="A32" s="51" t="s">
        <v>9</v>
      </c>
      <c r="B32" s="55">
        <v>23</v>
      </c>
      <c r="C32" s="39"/>
      <c r="D32" s="39"/>
      <c r="E32" s="39"/>
      <c r="F32" s="36"/>
      <c r="H32" s="36"/>
      <c r="I32" s="36"/>
      <c r="J32" s="36"/>
      <c r="K32" s="36"/>
      <c r="M32" s="36"/>
      <c r="N32" s="36"/>
      <c r="O32" s="36"/>
      <c r="P32" s="36"/>
      <c r="R32" s="36"/>
      <c r="S32" s="36"/>
      <c r="T32" s="36"/>
      <c r="U32" s="36"/>
      <c r="W32" s="36"/>
      <c r="X32" s="36"/>
      <c r="Y32" s="36"/>
      <c r="Z32" s="36"/>
    </row>
    <row r="33" spans="1:26" ht="15.75" x14ac:dyDescent="0.3">
      <c r="A33" s="51" t="s">
        <v>11</v>
      </c>
      <c r="B33" s="55">
        <v>24</v>
      </c>
      <c r="C33" s="39"/>
      <c r="D33" s="39"/>
      <c r="E33" s="39"/>
      <c r="F33" s="36"/>
      <c r="H33" s="36"/>
      <c r="I33" s="36"/>
      <c r="J33" s="36"/>
      <c r="K33" s="36"/>
      <c r="M33" s="36"/>
      <c r="N33" s="36"/>
      <c r="O33" s="36"/>
      <c r="P33" s="36"/>
      <c r="R33" s="36"/>
      <c r="S33" s="36"/>
      <c r="T33" s="36"/>
      <c r="U33" s="36"/>
      <c r="W33" s="36"/>
      <c r="X33" s="36"/>
      <c r="Y33" s="36"/>
      <c r="Z33" s="36"/>
    </row>
    <row r="34" spans="1:26" ht="15.75" x14ac:dyDescent="0.3">
      <c r="A34" s="51" t="s">
        <v>12</v>
      </c>
      <c r="B34" s="55">
        <v>25</v>
      </c>
      <c r="C34" s="39"/>
      <c r="D34" s="39"/>
      <c r="E34" s="39"/>
      <c r="F34" s="36"/>
      <c r="H34" s="36"/>
      <c r="I34" s="36"/>
      <c r="J34" s="36"/>
      <c r="K34" s="36"/>
      <c r="M34" s="36"/>
      <c r="N34" s="36"/>
      <c r="O34" s="36"/>
      <c r="P34" s="36"/>
      <c r="R34" s="36"/>
      <c r="S34" s="36"/>
      <c r="T34" s="36"/>
      <c r="U34" s="36"/>
      <c r="W34" s="36"/>
      <c r="X34" s="36"/>
      <c r="Y34" s="36"/>
      <c r="Z34" s="36"/>
    </row>
    <row r="35" spans="1:26" ht="15.75" x14ac:dyDescent="0.3">
      <c r="A35" s="51" t="s">
        <v>13</v>
      </c>
      <c r="B35" s="55">
        <v>26</v>
      </c>
      <c r="C35" s="39"/>
      <c r="D35" s="39"/>
      <c r="E35" s="39"/>
      <c r="F35" s="36"/>
      <c r="H35" s="36"/>
      <c r="I35" s="36"/>
      <c r="J35" s="36"/>
      <c r="K35" s="36"/>
      <c r="M35" s="36"/>
      <c r="N35" s="36"/>
      <c r="O35" s="36"/>
      <c r="P35" s="36"/>
      <c r="R35" s="36"/>
      <c r="S35" s="36"/>
      <c r="T35" s="36"/>
      <c r="U35" s="36"/>
      <c r="W35" s="36"/>
      <c r="X35" s="36"/>
      <c r="Y35" s="36"/>
      <c r="Z35" s="36"/>
    </row>
    <row r="36" spans="1:26" ht="15.75" x14ac:dyDescent="0.3">
      <c r="A36" s="56" t="s">
        <v>14</v>
      </c>
      <c r="B36" s="55">
        <v>27</v>
      </c>
      <c r="C36" s="39"/>
      <c r="D36" s="39"/>
      <c r="E36" s="39"/>
      <c r="F36" s="36"/>
      <c r="H36" s="36"/>
      <c r="I36" s="36"/>
      <c r="J36" s="36"/>
      <c r="K36" s="36"/>
      <c r="M36" s="36"/>
      <c r="N36" s="36"/>
      <c r="O36" s="36"/>
      <c r="P36" s="36"/>
      <c r="R36" s="36"/>
      <c r="S36" s="36"/>
      <c r="T36" s="36"/>
      <c r="U36" s="36"/>
      <c r="W36" s="36"/>
      <c r="X36" s="36"/>
      <c r="Y36" s="36"/>
      <c r="Z36" s="36"/>
    </row>
    <row r="37" spans="1:26" ht="15.75" x14ac:dyDescent="0.3">
      <c r="A37" s="56" t="s">
        <v>16</v>
      </c>
      <c r="B37" s="55">
        <v>28</v>
      </c>
      <c r="C37" s="39"/>
      <c r="D37" s="39"/>
      <c r="E37" s="39"/>
      <c r="F37" s="36"/>
      <c r="H37" s="36"/>
      <c r="I37" s="36"/>
      <c r="J37" s="36"/>
      <c r="K37" s="36"/>
      <c r="M37" s="36"/>
      <c r="N37" s="36"/>
      <c r="O37" s="36"/>
      <c r="P37" s="36"/>
      <c r="R37" s="36"/>
      <c r="S37" s="36"/>
      <c r="T37" s="36"/>
      <c r="U37" s="36"/>
      <c r="W37" s="36"/>
      <c r="X37" s="36"/>
      <c r="Y37" s="36"/>
      <c r="Z37" s="36"/>
    </row>
    <row r="38" spans="1:26" ht="15.75" x14ac:dyDescent="0.3">
      <c r="A38" s="57"/>
      <c r="B38" s="58" t="s">
        <v>0</v>
      </c>
    </row>
    <row r="39" spans="1:26" ht="15.75" x14ac:dyDescent="0.3">
      <c r="A39" s="59">
        <v>18</v>
      </c>
      <c r="B39" s="60" t="s">
        <v>0</v>
      </c>
    </row>
    <row r="40" spans="1:26" ht="15.75" x14ac:dyDescent="0.3">
      <c r="A40" s="51" t="s">
        <v>4</v>
      </c>
      <c r="B40" s="55">
        <v>29</v>
      </c>
      <c r="C40" s="39"/>
      <c r="D40" s="39"/>
      <c r="E40" s="39"/>
      <c r="F40" s="36"/>
      <c r="H40" s="36"/>
      <c r="I40" s="36"/>
      <c r="J40" s="36"/>
      <c r="K40" s="36"/>
      <c r="M40" s="36"/>
      <c r="N40" s="36"/>
      <c r="O40" s="36"/>
      <c r="P40" s="36"/>
      <c r="R40" s="36"/>
      <c r="S40" s="36"/>
      <c r="T40" s="36"/>
      <c r="U40" s="36"/>
      <c r="W40" s="36"/>
      <c r="X40" s="36"/>
      <c r="Y40" s="36"/>
      <c r="Z40" s="36"/>
    </row>
    <row r="41" spans="1:26" ht="15.75" x14ac:dyDescent="0.3">
      <c r="A41" s="51" t="s">
        <v>9</v>
      </c>
      <c r="B41" s="55">
        <v>30</v>
      </c>
      <c r="C41" s="39"/>
      <c r="D41" s="39"/>
      <c r="E41" s="39"/>
      <c r="F41" s="36"/>
      <c r="H41" s="36"/>
      <c r="I41" s="36"/>
      <c r="J41" s="36"/>
      <c r="K41" s="36"/>
      <c r="M41" s="36"/>
      <c r="N41" s="36"/>
      <c r="O41" s="36"/>
      <c r="P41" s="36"/>
      <c r="R41" s="36"/>
      <c r="S41" s="36"/>
      <c r="T41" s="36"/>
      <c r="U41" s="36"/>
      <c r="W41" s="36"/>
      <c r="X41" s="36"/>
      <c r="Y41" s="36"/>
      <c r="Z41" s="36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T!$D$1:$D$12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O16" sqref="O16"/>
    </sheetView>
  </sheetViews>
  <sheetFormatPr defaultRowHeight="15.75" x14ac:dyDescent="0.3"/>
  <cols>
    <col min="1" max="1" width="4.5703125" style="30" bestFit="1" customWidth="1"/>
    <col min="2" max="2" width="9.85546875" bestFit="1" customWidth="1"/>
    <col min="3" max="3" width="7.28515625" bestFit="1" customWidth="1"/>
    <col min="4" max="4" width="11.42578125" style="77" bestFit="1" customWidth="1"/>
    <col min="5" max="9" width="7.85546875" bestFit="1" customWidth="1"/>
  </cols>
  <sheetData>
    <row r="1" spans="1:9" ht="10.5" customHeight="1" x14ac:dyDescent="0.3">
      <c r="B1" s="52">
        <v>4</v>
      </c>
    </row>
    <row r="2" spans="1:9" ht="15" x14ac:dyDescent="0.25">
      <c r="A2" s="83" t="s">
        <v>66</v>
      </c>
      <c r="B2" s="83" t="s">
        <v>3</v>
      </c>
      <c r="C2" s="84">
        <v>2019</v>
      </c>
      <c r="D2" s="78" t="s">
        <v>65</v>
      </c>
      <c r="E2" s="82" t="s">
        <v>1</v>
      </c>
      <c r="F2" s="82"/>
      <c r="G2" s="82"/>
      <c r="H2" s="82"/>
      <c r="I2" s="82"/>
    </row>
    <row r="3" spans="1:9" ht="19.5" x14ac:dyDescent="0.4">
      <c r="A3" s="69"/>
      <c r="B3" s="64"/>
      <c r="C3" s="64"/>
      <c r="D3" s="79"/>
      <c r="E3" s="3" t="s">
        <v>34</v>
      </c>
      <c r="F3" s="3" t="s">
        <v>35</v>
      </c>
      <c r="G3" s="3" t="s">
        <v>36</v>
      </c>
      <c r="H3" s="3" t="s">
        <v>37</v>
      </c>
      <c r="I3" s="3" t="s">
        <v>38</v>
      </c>
    </row>
    <row r="4" spans="1:9" x14ac:dyDescent="0.3">
      <c r="A4" s="75">
        <v>14</v>
      </c>
      <c r="B4" s="72">
        <f>DATE(C2,B1,1)</f>
        <v>42094</v>
      </c>
      <c r="C4" s="73" t="str">
        <f>VLOOKUP(WEEKDAY(B4,11),T!$G$1:$H$7,2)</f>
        <v>Mandag</v>
      </c>
      <c r="D4" s="80"/>
      <c r="E4" s="53"/>
      <c r="F4" s="11" t="s">
        <v>5</v>
      </c>
      <c r="G4" s="12" t="s">
        <v>6</v>
      </c>
      <c r="H4" s="15" t="s">
        <v>7</v>
      </c>
      <c r="I4" s="15" t="s">
        <v>8</v>
      </c>
    </row>
    <row r="5" spans="1:9" x14ac:dyDescent="0.3">
      <c r="B5" s="76">
        <f>B4+1</f>
        <v>42095</v>
      </c>
      <c r="C5" s="73" t="str">
        <f>VLOOKUP(WEEKDAY(B5,11),T!$G$1:$H$7,2)</f>
        <v>Tirsdag</v>
      </c>
      <c r="D5" s="80"/>
      <c r="E5" s="11" t="s">
        <v>5</v>
      </c>
      <c r="F5" s="11"/>
      <c r="G5" s="11" t="s">
        <v>6</v>
      </c>
      <c r="H5" s="15" t="s">
        <v>10</v>
      </c>
      <c r="I5" s="15" t="s">
        <v>8</v>
      </c>
    </row>
    <row r="6" spans="1:9" x14ac:dyDescent="0.3">
      <c r="B6" s="76">
        <f t="shared" ref="B6:B10" si="0">B5+1</f>
        <v>42096</v>
      </c>
      <c r="C6" s="73" t="str">
        <f>VLOOKUP(WEEKDAY(B6,11),T!$G$1:$H$7,2)</f>
        <v>Onsdag</v>
      </c>
      <c r="D6" s="80"/>
      <c r="E6" s="11" t="s">
        <v>5</v>
      </c>
      <c r="F6" s="53"/>
      <c r="G6" s="11" t="s">
        <v>6</v>
      </c>
      <c r="H6" s="15" t="s">
        <v>10</v>
      </c>
      <c r="I6" s="15" t="s">
        <v>8</v>
      </c>
    </row>
    <row r="7" spans="1:9" x14ac:dyDescent="0.3">
      <c r="B7" s="76">
        <f t="shared" si="0"/>
        <v>42097</v>
      </c>
      <c r="C7" s="73" t="str">
        <f>VLOOKUP(WEEKDAY(B7,11),T!$G$1:$H$7,2)</f>
        <v>Torsdag</v>
      </c>
      <c r="D7" s="80"/>
      <c r="E7" s="11"/>
      <c r="F7" s="11" t="s">
        <v>5</v>
      </c>
      <c r="G7" s="11" t="s">
        <v>6</v>
      </c>
      <c r="H7" s="15" t="s">
        <v>10</v>
      </c>
      <c r="I7" s="11" t="s">
        <v>8</v>
      </c>
    </row>
    <row r="8" spans="1:9" x14ac:dyDescent="0.3">
      <c r="B8" s="76">
        <f t="shared" si="0"/>
        <v>42098</v>
      </c>
      <c r="C8" s="73" t="str">
        <f>VLOOKUP(WEEKDAY(B8,11),T!$G$1:$H$7,2)</f>
        <v>Fredag</v>
      </c>
      <c r="D8" s="80"/>
      <c r="E8" s="11" t="s">
        <v>5</v>
      </c>
      <c r="F8" s="11" t="s">
        <v>5</v>
      </c>
      <c r="G8" s="11" t="s">
        <v>6</v>
      </c>
      <c r="H8" s="15" t="s">
        <v>10</v>
      </c>
      <c r="I8" s="15" t="s">
        <v>8</v>
      </c>
    </row>
    <row r="9" spans="1:9" x14ac:dyDescent="0.3">
      <c r="B9" s="76">
        <f t="shared" si="0"/>
        <v>42099</v>
      </c>
      <c r="C9" s="73" t="str">
        <f>VLOOKUP(WEEKDAY(B9,11),T!$G$1:$H$7,2)</f>
        <v>Lørdag</v>
      </c>
      <c r="D9" s="80"/>
      <c r="E9" s="20" t="s">
        <v>15</v>
      </c>
      <c r="F9" s="21"/>
      <c r="G9" s="21"/>
      <c r="H9" s="21"/>
      <c r="I9" s="21"/>
    </row>
    <row r="10" spans="1:9" x14ac:dyDescent="0.3">
      <c r="B10" s="76">
        <f t="shared" si="0"/>
        <v>42100</v>
      </c>
      <c r="C10" s="73" t="str">
        <f>VLOOKUP(WEEKDAY(B10,11),T!$G$1:$H$7,2)</f>
        <v>Søndag</v>
      </c>
      <c r="D10" s="80"/>
      <c r="E10" s="20" t="s">
        <v>17</v>
      </c>
      <c r="F10" s="21"/>
      <c r="G10" s="21"/>
      <c r="H10" s="21"/>
      <c r="I10" s="21"/>
    </row>
    <row r="11" spans="1:9" x14ac:dyDescent="0.3">
      <c r="A11" s="69">
        <v>15</v>
      </c>
      <c r="B11" s="76">
        <f>B10+1</f>
        <v>42101</v>
      </c>
      <c r="C11" s="73" t="str">
        <f>VLOOKUP(WEEKDAY(B11,11),T!$G$1:$H$7,2)</f>
        <v>Mandag</v>
      </c>
      <c r="D11" s="80"/>
      <c r="E11" s="24" t="s">
        <v>5</v>
      </c>
      <c r="F11" s="53"/>
      <c r="G11" s="12" t="s">
        <v>6</v>
      </c>
      <c r="H11" s="15" t="s">
        <v>7</v>
      </c>
      <c r="I11" s="15" t="s">
        <v>8</v>
      </c>
    </row>
    <row r="12" spans="1:9" x14ac:dyDescent="0.3">
      <c r="B12" s="76">
        <f t="shared" ref="B12:B17" si="1">B11+1</f>
        <v>42102</v>
      </c>
      <c r="C12" s="73" t="str">
        <f>VLOOKUP(WEEKDAY(B12,11),T!$G$1:$H$7,2)</f>
        <v>Tirsdag</v>
      </c>
      <c r="D12" s="80"/>
      <c r="E12" s="11"/>
      <c r="F12" s="11" t="s">
        <v>5</v>
      </c>
      <c r="G12" s="11" t="s">
        <v>6</v>
      </c>
      <c r="H12" s="15" t="s">
        <v>18</v>
      </c>
      <c r="I12" s="15" t="s">
        <v>8</v>
      </c>
    </row>
    <row r="13" spans="1:9" x14ac:dyDescent="0.3">
      <c r="B13" s="76">
        <f t="shared" si="1"/>
        <v>42103</v>
      </c>
      <c r="C13" s="73" t="str">
        <f>VLOOKUP(WEEKDAY(B13,11),T!$G$1:$H$7,2)</f>
        <v>Onsdag</v>
      </c>
      <c r="D13" s="80"/>
      <c r="E13" s="53"/>
      <c r="F13" s="11" t="s">
        <v>5</v>
      </c>
      <c r="G13" s="11" t="s">
        <v>6</v>
      </c>
      <c r="H13" s="15" t="s">
        <v>18</v>
      </c>
      <c r="I13" s="15" t="s">
        <v>8</v>
      </c>
    </row>
    <row r="14" spans="1:9" x14ac:dyDescent="0.3">
      <c r="B14" s="76">
        <f t="shared" si="1"/>
        <v>42104</v>
      </c>
      <c r="C14" s="73" t="str">
        <f>VLOOKUP(WEEKDAY(B14,11),T!$G$1:$H$7,2)</f>
        <v>Torsdag</v>
      </c>
      <c r="D14" s="80"/>
      <c r="E14" s="11" t="s">
        <v>5</v>
      </c>
      <c r="F14" s="11"/>
      <c r="G14" s="11" t="s">
        <v>6</v>
      </c>
      <c r="H14" s="15" t="s">
        <v>18</v>
      </c>
      <c r="I14" s="15" t="s">
        <v>8</v>
      </c>
    </row>
    <row r="15" spans="1:9" x14ac:dyDescent="0.3">
      <c r="B15" s="76">
        <f t="shared" si="1"/>
        <v>42105</v>
      </c>
      <c r="C15" s="73" t="str">
        <f>VLOOKUP(WEEKDAY(B15,11),T!$G$1:$H$7,2)</f>
        <v>Fredag</v>
      </c>
      <c r="D15" s="80"/>
      <c r="E15" s="11" t="s">
        <v>5</v>
      </c>
      <c r="F15" s="11" t="s">
        <v>5</v>
      </c>
      <c r="G15" s="11" t="s">
        <v>6</v>
      </c>
      <c r="H15" s="15" t="s">
        <v>18</v>
      </c>
      <c r="I15" s="15" t="s">
        <v>8</v>
      </c>
    </row>
    <row r="16" spans="1:9" x14ac:dyDescent="0.3">
      <c r="B16" s="76">
        <f t="shared" si="1"/>
        <v>42106</v>
      </c>
      <c r="C16" s="73" t="str">
        <f>VLOOKUP(WEEKDAY(B16,11),T!$G$1:$H$7,2)</f>
        <v>Lørdag</v>
      </c>
      <c r="D16" s="80"/>
      <c r="E16" s="21"/>
      <c r="F16" s="20" t="s">
        <v>15</v>
      </c>
      <c r="G16" s="26"/>
      <c r="H16" s="27"/>
      <c r="I16" s="27"/>
    </row>
    <row r="17" spans="1:9" x14ac:dyDescent="0.3">
      <c r="B17" s="76">
        <f t="shared" si="1"/>
        <v>42107</v>
      </c>
      <c r="C17" s="73" t="str">
        <f>VLOOKUP(WEEKDAY(B17,11),T!$G$1:$H$7,2)</f>
        <v>Søndag</v>
      </c>
      <c r="D17" s="81" t="s">
        <v>19</v>
      </c>
      <c r="E17" s="21"/>
      <c r="F17" s="20" t="s">
        <v>17</v>
      </c>
      <c r="G17" s="26"/>
      <c r="H17" s="27"/>
      <c r="I17" s="27"/>
    </row>
    <row r="18" spans="1:9" x14ac:dyDescent="0.3">
      <c r="A18" s="70">
        <v>16</v>
      </c>
      <c r="B18" s="76">
        <f>B17+1</f>
        <v>42108</v>
      </c>
      <c r="C18" s="73" t="str">
        <f>VLOOKUP(WEEKDAY(B18,11),T!$G$1:$H$7,2)</f>
        <v>Mandag</v>
      </c>
      <c r="D18" s="80"/>
      <c r="E18" s="10"/>
      <c r="F18" s="11" t="s">
        <v>5</v>
      </c>
      <c r="G18" s="12" t="s">
        <v>6</v>
      </c>
      <c r="H18" s="14" t="s">
        <v>7</v>
      </c>
      <c r="I18" s="15" t="s">
        <v>8</v>
      </c>
    </row>
    <row r="19" spans="1:9" x14ac:dyDescent="0.3">
      <c r="B19" s="76">
        <f t="shared" ref="B19:B34" si="2">B18+1</f>
        <v>42109</v>
      </c>
      <c r="C19" s="73" t="str">
        <f>VLOOKUP(WEEKDAY(B19,11),T!$G$1:$H$7,2)</f>
        <v>Tirsdag</v>
      </c>
      <c r="D19" s="80"/>
      <c r="E19" s="11" t="s">
        <v>5</v>
      </c>
      <c r="F19" s="11"/>
      <c r="G19" s="11" t="s">
        <v>6</v>
      </c>
      <c r="H19" s="16" t="s">
        <v>10</v>
      </c>
      <c r="I19" s="15" t="s">
        <v>8</v>
      </c>
    </row>
    <row r="20" spans="1:9" x14ac:dyDescent="0.3">
      <c r="B20" s="76">
        <f t="shared" si="2"/>
        <v>42110</v>
      </c>
      <c r="C20" s="73" t="str">
        <f>VLOOKUP(WEEKDAY(B20,11),T!$G$1:$H$7,2)</f>
        <v>Onsdag</v>
      </c>
      <c r="D20" s="80"/>
      <c r="E20" s="11" t="s">
        <v>5</v>
      </c>
      <c r="F20" s="10"/>
      <c r="G20" s="11" t="s">
        <v>6</v>
      </c>
      <c r="H20" s="16" t="s">
        <v>10</v>
      </c>
      <c r="I20" s="15" t="s">
        <v>8</v>
      </c>
    </row>
    <row r="21" spans="1:9" x14ac:dyDescent="0.3">
      <c r="B21" s="76">
        <f t="shared" si="2"/>
        <v>42111</v>
      </c>
      <c r="C21" s="73" t="str">
        <f>VLOOKUP(WEEKDAY(B21,11),T!$G$1:$H$7,2)</f>
        <v>Torsdag</v>
      </c>
      <c r="D21" s="81" t="s">
        <v>21</v>
      </c>
      <c r="E21" s="11"/>
      <c r="F21" s="11" t="s">
        <v>5</v>
      </c>
      <c r="G21" s="11" t="s">
        <v>20</v>
      </c>
      <c r="H21" s="16" t="s">
        <v>20</v>
      </c>
      <c r="I21" s="11" t="s">
        <v>20</v>
      </c>
    </row>
    <row r="22" spans="1:9" x14ac:dyDescent="0.3">
      <c r="B22" s="76">
        <f t="shared" si="2"/>
        <v>42112</v>
      </c>
      <c r="C22" s="73" t="str">
        <f>VLOOKUP(WEEKDAY(B22,11),T!$G$1:$H$7,2)</f>
        <v>Fredag</v>
      </c>
      <c r="D22" s="81" t="s">
        <v>22</v>
      </c>
      <c r="E22" s="11" t="s">
        <v>5</v>
      </c>
      <c r="F22" s="11" t="s">
        <v>5</v>
      </c>
      <c r="G22" s="11" t="s">
        <v>20</v>
      </c>
      <c r="H22" s="16" t="s">
        <v>20</v>
      </c>
      <c r="I22" s="15" t="s">
        <v>20</v>
      </c>
    </row>
    <row r="23" spans="1:9" x14ac:dyDescent="0.3">
      <c r="B23" s="76">
        <f t="shared" si="2"/>
        <v>42113</v>
      </c>
      <c r="C23" s="73" t="str">
        <f>VLOOKUP(WEEKDAY(B23,11),T!$G$1:$H$7,2)</f>
        <v>Lørdag</v>
      </c>
      <c r="D23" s="80"/>
      <c r="E23" s="20" t="s">
        <v>15</v>
      </c>
      <c r="F23" s="21"/>
      <c r="G23" s="21"/>
      <c r="H23" s="22"/>
      <c r="I23" s="21"/>
    </row>
    <row r="24" spans="1:9" x14ac:dyDescent="0.3">
      <c r="B24" s="76">
        <f t="shared" si="2"/>
        <v>42114</v>
      </c>
      <c r="C24" s="73" t="str">
        <f>VLOOKUP(WEEKDAY(B24,11),T!$G$1:$H$7,2)</f>
        <v>Søndag</v>
      </c>
      <c r="D24" s="81" t="s">
        <v>23</v>
      </c>
      <c r="E24" s="20" t="s">
        <v>17</v>
      </c>
      <c r="F24" s="21"/>
      <c r="G24" s="21"/>
      <c r="H24" s="22"/>
      <c r="I24" s="21"/>
    </row>
    <row r="25" spans="1:9" x14ac:dyDescent="0.3">
      <c r="A25" s="30">
        <v>17</v>
      </c>
      <c r="B25" s="76">
        <f t="shared" si="2"/>
        <v>42115</v>
      </c>
      <c r="C25" s="73" t="str">
        <f>VLOOKUP(WEEKDAY(B25,11),T!$G$1:$H$7,2)</f>
        <v>Mandag</v>
      </c>
      <c r="D25" s="81" t="s">
        <v>24</v>
      </c>
      <c r="E25" s="24" t="s">
        <v>5</v>
      </c>
      <c r="F25" s="31"/>
      <c r="G25" s="12" t="s">
        <v>20</v>
      </c>
      <c r="H25" s="14" t="s">
        <v>20</v>
      </c>
      <c r="I25" s="15" t="s">
        <v>20</v>
      </c>
    </row>
    <row r="26" spans="1:9" x14ac:dyDescent="0.3">
      <c r="B26" s="76">
        <f t="shared" si="2"/>
        <v>42116</v>
      </c>
      <c r="C26" s="73" t="str">
        <f>VLOOKUP(WEEKDAY(B26,11),T!$G$1:$H$7,2)</f>
        <v>Tirsdag</v>
      </c>
      <c r="D26" s="80"/>
      <c r="E26" s="11"/>
      <c r="F26" s="32" t="s">
        <v>5</v>
      </c>
      <c r="G26" s="11" t="s">
        <v>6</v>
      </c>
      <c r="H26" s="16" t="s">
        <v>18</v>
      </c>
      <c r="I26" s="15" t="s">
        <v>8</v>
      </c>
    </row>
    <row r="27" spans="1:9" x14ac:dyDescent="0.3">
      <c r="B27" s="76">
        <f t="shared" si="2"/>
        <v>42117</v>
      </c>
      <c r="C27" s="73" t="str">
        <f>VLOOKUP(WEEKDAY(B27,11),T!$G$1:$H$7,2)</f>
        <v>Onsdag</v>
      </c>
      <c r="D27" s="80"/>
      <c r="E27" s="10"/>
      <c r="F27" s="32" t="s">
        <v>5</v>
      </c>
      <c r="G27" s="11" t="s">
        <v>6</v>
      </c>
      <c r="H27" s="16" t="s">
        <v>18</v>
      </c>
      <c r="I27" s="15" t="s">
        <v>8</v>
      </c>
    </row>
    <row r="28" spans="1:9" x14ac:dyDescent="0.3">
      <c r="B28" s="76">
        <f t="shared" si="2"/>
        <v>42118</v>
      </c>
      <c r="C28" s="73" t="str">
        <f>VLOOKUP(WEEKDAY(B28,11),T!$G$1:$H$7,2)</f>
        <v>Torsdag</v>
      </c>
      <c r="D28" s="80"/>
      <c r="E28" s="11" t="s">
        <v>5</v>
      </c>
      <c r="F28" s="32"/>
      <c r="G28" s="11" t="s">
        <v>6</v>
      </c>
      <c r="H28" s="16" t="s">
        <v>18</v>
      </c>
      <c r="I28" s="15" t="s">
        <v>8</v>
      </c>
    </row>
    <row r="29" spans="1:9" x14ac:dyDescent="0.3">
      <c r="B29" s="76">
        <f t="shared" si="2"/>
        <v>42119</v>
      </c>
      <c r="C29" s="73" t="str">
        <f>VLOOKUP(WEEKDAY(B29,11),T!$G$1:$H$7,2)</f>
        <v>Fredag</v>
      </c>
      <c r="D29" s="80"/>
      <c r="E29" s="11" t="s">
        <v>5</v>
      </c>
      <c r="F29" s="32" t="s">
        <v>5</v>
      </c>
      <c r="G29" s="11" t="s">
        <v>6</v>
      </c>
      <c r="H29" s="16" t="s">
        <v>18</v>
      </c>
      <c r="I29" s="15" t="s">
        <v>8</v>
      </c>
    </row>
    <row r="30" spans="1:9" x14ac:dyDescent="0.3">
      <c r="B30" s="76">
        <f t="shared" si="2"/>
        <v>42120</v>
      </c>
      <c r="C30" s="73" t="str">
        <f>VLOOKUP(WEEKDAY(B30,11),T!$G$1:$H$7,2)</f>
        <v>Lørdag</v>
      </c>
      <c r="D30" s="80"/>
      <c r="E30" s="21"/>
      <c r="F30" s="32" t="s">
        <v>15</v>
      </c>
      <c r="G30" s="26"/>
      <c r="H30" s="28"/>
      <c r="I30" s="27"/>
    </row>
    <row r="31" spans="1:9" x14ac:dyDescent="0.3">
      <c r="B31" s="76">
        <f t="shared" si="2"/>
        <v>42121</v>
      </c>
      <c r="C31" s="73" t="str">
        <f>VLOOKUP(WEEKDAY(B31,11),T!$G$1:$H$7,2)</f>
        <v>Søndag</v>
      </c>
      <c r="D31" s="80"/>
      <c r="E31" s="21"/>
      <c r="F31" s="32" t="s">
        <v>17</v>
      </c>
      <c r="G31" s="26"/>
      <c r="H31" s="28"/>
      <c r="I31" s="27"/>
    </row>
    <row r="32" spans="1:9" x14ac:dyDescent="0.3">
      <c r="A32" s="30">
        <v>18</v>
      </c>
      <c r="B32" s="76">
        <f t="shared" si="2"/>
        <v>42122</v>
      </c>
      <c r="C32" s="73" t="str">
        <f>VLOOKUP(WEEKDAY(B32,11),T!$G$1:$H$7,2)</f>
        <v>Mandag</v>
      </c>
      <c r="D32" s="80"/>
      <c r="E32" s="10"/>
      <c r="F32" s="32" t="s">
        <v>5</v>
      </c>
      <c r="G32" s="12" t="s">
        <v>6</v>
      </c>
      <c r="H32" s="14" t="s">
        <v>7</v>
      </c>
      <c r="I32" s="32" t="s">
        <v>8</v>
      </c>
    </row>
    <row r="33" spans="2:9" x14ac:dyDescent="0.3">
      <c r="B33" s="76">
        <f t="shared" si="2"/>
        <v>42123</v>
      </c>
      <c r="C33" s="73" t="str">
        <f>VLOOKUP(WEEKDAY(B33,11),T!$G$1:$H$7,2)</f>
        <v>Tirsdag</v>
      </c>
      <c r="D33" s="80"/>
      <c r="E33" s="11" t="s">
        <v>5</v>
      </c>
      <c r="F33" s="32"/>
      <c r="G33" s="11" t="s">
        <v>6</v>
      </c>
      <c r="H33" s="16" t="s">
        <v>10</v>
      </c>
      <c r="I33" s="32" t="s">
        <v>8</v>
      </c>
    </row>
    <row r="34" spans="2:9" x14ac:dyDescent="0.3">
      <c r="B34" s="76">
        <f t="shared" si="2"/>
        <v>42124</v>
      </c>
      <c r="C34" s="73" t="str">
        <f>VLOOKUP(WEEKDAY(B34,11),T!$G$1:$H$7,2)</f>
        <v>Onsdag</v>
      </c>
      <c r="D34" s="80"/>
      <c r="E34" s="11"/>
      <c r="F34" s="11"/>
      <c r="G34" s="11"/>
      <c r="H34" s="11"/>
      <c r="I34" s="11"/>
    </row>
  </sheetData>
  <mergeCells count="1">
    <mergeCell ref="E2:I2"/>
  </mergeCells>
  <pageMargins left="0.7" right="0.7" top="0.75" bottom="0.75" header="0.3" footer="0.3"/>
  <pageSetup orientation="portrait" r:id="rId1"/>
  <ignoredErrors>
    <ignoredError sqref="E4:I10 E11:I1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O20" sqref="O20"/>
    </sheetView>
  </sheetViews>
  <sheetFormatPr defaultRowHeight="15" x14ac:dyDescent="0.25"/>
  <cols>
    <col min="1" max="1" width="6.5703125" style="30" customWidth="1"/>
    <col min="2" max="2" width="10.140625" bestFit="1" customWidth="1"/>
    <col min="3" max="3" width="11" bestFit="1" customWidth="1"/>
    <col min="4" max="4" width="12.42578125" bestFit="1" customWidth="1"/>
    <col min="5" max="9" width="7.85546875" bestFit="1" customWidth="1"/>
  </cols>
  <sheetData>
    <row r="1" spans="1:9" ht="10.5" customHeight="1" x14ac:dyDescent="0.25">
      <c r="B1" s="68">
        <v>5</v>
      </c>
    </row>
    <row r="2" spans="1:9" ht="18" customHeight="1" x14ac:dyDescent="0.25">
      <c r="A2" s="1" t="s">
        <v>66</v>
      </c>
      <c r="B2" s="1" t="s">
        <v>25</v>
      </c>
      <c r="C2" s="2">
        <v>2019</v>
      </c>
      <c r="D2" s="65" t="s">
        <v>2</v>
      </c>
      <c r="E2" s="66" t="s">
        <v>1</v>
      </c>
      <c r="F2" s="66"/>
      <c r="G2" s="66"/>
      <c r="H2" s="66"/>
      <c r="I2" s="66"/>
    </row>
    <row r="3" spans="1:9" ht="19.5" x14ac:dyDescent="0.4">
      <c r="A3" s="69"/>
      <c r="B3" s="64"/>
      <c r="C3" s="64"/>
      <c r="D3" s="64"/>
      <c r="E3" s="3" t="s">
        <v>34</v>
      </c>
      <c r="F3" s="3" t="s">
        <v>35</v>
      </c>
      <c r="G3" s="3" t="s">
        <v>36</v>
      </c>
      <c r="H3" s="3" t="s">
        <v>37</v>
      </c>
      <c r="I3" s="3" t="s">
        <v>38</v>
      </c>
    </row>
    <row r="4" spans="1:9" ht="15.75" x14ac:dyDescent="0.3">
      <c r="A4" s="71">
        <v>18</v>
      </c>
      <c r="B4" s="72">
        <v>42124</v>
      </c>
      <c r="C4" s="73" t="str">
        <f>VLOOKUP(WEEKDAY(B4,11),T!$G$1:$H$7,2)</f>
        <v>Onsdag</v>
      </c>
      <c r="D4" s="67" t="s">
        <v>26</v>
      </c>
      <c r="E4" s="11" t="s">
        <v>5</v>
      </c>
      <c r="F4" s="31"/>
      <c r="G4" s="11" t="s">
        <v>6</v>
      </c>
      <c r="H4" s="15" t="s">
        <v>10</v>
      </c>
      <c r="I4" s="15" t="s">
        <v>8</v>
      </c>
    </row>
    <row r="5" spans="1:9" ht="15.75" x14ac:dyDescent="0.3">
      <c r="B5" s="72">
        <f>B4+1</f>
        <v>42125</v>
      </c>
      <c r="C5" s="73" t="str">
        <f>VLOOKUP(WEEKDAY(B5,11),T!$G$1:$H$7,2)</f>
        <v>Torsdag</v>
      </c>
      <c r="D5" s="36"/>
      <c r="E5" s="11"/>
      <c r="F5" s="32" t="s">
        <v>5</v>
      </c>
      <c r="G5" s="11" t="s">
        <v>6</v>
      </c>
      <c r="H5" s="15" t="s">
        <v>10</v>
      </c>
      <c r="I5" s="11" t="s">
        <v>8</v>
      </c>
    </row>
    <row r="6" spans="1:9" ht="15.75" x14ac:dyDescent="0.3">
      <c r="B6" s="72">
        <f t="shared" ref="B6:B34" si="0">B5+1</f>
        <v>42126</v>
      </c>
      <c r="C6" s="73" t="str">
        <f>VLOOKUP(WEEKDAY(B6,11),T!$G$1:$H$7,2)</f>
        <v>Fredag</v>
      </c>
      <c r="D6" s="36"/>
      <c r="E6" s="11" t="s">
        <v>5</v>
      </c>
      <c r="F6" s="32" t="s">
        <v>5</v>
      </c>
      <c r="G6" s="11" t="s">
        <v>6</v>
      </c>
      <c r="H6" s="15" t="s">
        <v>10</v>
      </c>
      <c r="I6" s="15" t="s">
        <v>8</v>
      </c>
    </row>
    <row r="7" spans="1:9" ht="15.75" x14ac:dyDescent="0.3">
      <c r="B7" s="72">
        <f t="shared" si="0"/>
        <v>42127</v>
      </c>
      <c r="C7" s="73" t="str">
        <f>VLOOKUP(WEEKDAY(B7,11),T!$G$1:$H$7,2)</f>
        <v>Lørdag</v>
      </c>
      <c r="D7" s="36"/>
      <c r="E7" s="20" t="s">
        <v>15</v>
      </c>
      <c r="F7" s="32"/>
      <c r="G7" s="21"/>
      <c r="H7" s="21"/>
      <c r="I7" s="21"/>
    </row>
    <row r="8" spans="1:9" ht="15.75" x14ac:dyDescent="0.3">
      <c r="B8" s="72">
        <f t="shared" si="0"/>
        <v>42128</v>
      </c>
      <c r="C8" s="73" t="str">
        <f>VLOOKUP(WEEKDAY(B8,11),T!$G$1:$H$7,2)</f>
        <v>Søndag</v>
      </c>
      <c r="D8" s="67" t="s">
        <v>27</v>
      </c>
      <c r="E8" s="20" t="s">
        <v>17</v>
      </c>
      <c r="F8" s="32"/>
      <c r="G8" s="21"/>
      <c r="H8" s="21"/>
      <c r="I8" s="21"/>
    </row>
    <row r="9" spans="1:9" ht="15.75" x14ac:dyDescent="0.3">
      <c r="A9" s="71">
        <v>19</v>
      </c>
      <c r="B9" s="72">
        <f t="shared" si="0"/>
        <v>42129</v>
      </c>
      <c r="C9" s="73" t="str">
        <f>VLOOKUP(WEEKDAY(B9,11),T!$G$1:$H$7,2)</f>
        <v>Mandag</v>
      </c>
      <c r="D9" s="36"/>
      <c r="E9" s="24" t="s">
        <v>5</v>
      </c>
      <c r="F9" s="10"/>
      <c r="G9" s="12" t="s">
        <v>6</v>
      </c>
      <c r="H9" s="13" t="s">
        <v>7</v>
      </c>
      <c r="I9" s="15" t="s">
        <v>8</v>
      </c>
    </row>
    <row r="10" spans="1:9" ht="15.75" x14ac:dyDescent="0.3">
      <c r="B10" s="72">
        <f t="shared" si="0"/>
        <v>42130</v>
      </c>
      <c r="C10" s="73" t="str">
        <f>VLOOKUP(WEEKDAY(B10,11),T!$G$1:$H$7,2)</f>
        <v>Tirsdag</v>
      </c>
      <c r="D10" s="36"/>
      <c r="E10" s="11"/>
      <c r="F10" s="11" t="s">
        <v>5</v>
      </c>
      <c r="G10" s="11" t="s">
        <v>6</v>
      </c>
      <c r="H10" s="15" t="s">
        <v>18</v>
      </c>
      <c r="I10" s="15" t="s">
        <v>8</v>
      </c>
    </row>
    <row r="11" spans="1:9" ht="15.75" x14ac:dyDescent="0.3">
      <c r="B11" s="72">
        <f t="shared" si="0"/>
        <v>42131</v>
      </c>
      <c r="C11" s="73" t="str">
        <f>VLOOKUP(WEEKDAY(B11,11),T!$G$1:$H$7,2)</f>
        <v>Onsdag</v>
      </c>
      <c r="D11" s="36"/>
      <c r="E11" s="10"/>
      <c r="F11" s="11" t="s">
        <v>5</v>
      </c>
      <c r="G11" s="11" t="s">
        <v>6</v>
      </c>
      <c r="H11" s="15" t="s">
        <v>18</v>
      </c>
      <c r="I11" s="15" t="s">
        <v>8</v>
      </c>
    </row>
    <row r="12" spans="1:9" ht="15.75" x14ac:dyDescent="0.3">
      <c r="B12" s="72">
        <f t="shared" si="0"/>
        <v>42132</v>
      </c>
      <c r="C12" s="73" t="str">
        <f>VLOOKUP(WEEKDAY(B12,11),T!$G$1:$H$7,2)</f>
        <v>Torsdag</v>
      </c>
      <c r="D12" s="36"/>
      <c r="E12" s="11" t="s">
        <v>5</v>
      </c>
      <c r="F12" s="11"/>
      <c r="G12" s="11" t="s">
        <v>6</v>
      </c>
      <c r="H12" s="15" t="s">
        <v>18</v>
      </c>
      <c r="I12" s="15" t="s">
        <v>8</v>
      </c>
    </row>
    <row r="13" spans="1:9" ht="15.75" x14ac:dyDescent="0.3">
      <c r="B13" s="72">
        <f t="shared" si="0"/>
        <v>42133</v>
      </c>
      <c r="C13" s="73" t="str">
        <f>VLOOKUP(WEEKDAY(B13,11),T!$G$1:$H$7,2)</f>
        <v>Fredag</v>
      </c>
      <c r="D13" s="36"/>
      <c r="E13" s="11" t="s">
        <v>5</v>
      </c>
      <c r="F13" s="11" t="s">
        <v>5</v>
      </c>
      <c r="G13" s="11" t="s">
        <v>6</v>
      </c>
      <c r="H13" s="15" t="s">
        <v>18</v>
      </c>
      <c r="I13" s="15" t="s">
        <v>8</v>
      </c>
    </row>
    <row r="14" spans="1:9" ht="15.75" x14ac:dyDescent="0.3">
      <c r="B14" s="72">
        <f t="shared" si="0"/>
        <v>42134</v>
      </c>
      <c r="C14" s="73" t="str">
        <f>VLOOKUP(WEEKDAY(B14,11),T!$G$1:$H$7,2)</f>
        <v>Lørdag</v>
      </c>
      <c r="D14" s="36"/>
      <c r="E14" s="21"/>
      <c r="F14" s="20" t="s">
        <v>15</v>
      </c>
      <c r="G14" s="26"/>
      <c r="H14" s="27"/>
      <c r="I14" s="27"/>
    </row>
    <row r="15" spans="1:9" ht="15.75" x14ac:dyDescent="0.3">
      <c r="B15" s="72">
        <f t="shared" si="0"/>
        <v>42135</v>
      </c>
      <c r="C15" s="73" t="str">
        <f>VLOOKUP(WEEKDAY(B15,11),T!$G$1:$H$7,2)</f>
        <v>Søndag</v>
      </c>
      <c r="D15" s="36"/>
      <c r="E15" s="21"/>
      <c r="F15" s="20" t="s">
        <v>17</v>
      </c>
      <c r="G15" s="26"/>
      <c r="H15" s="27"/>
      <c r="I15" s="27"/>
    </row>
    <row r="16" spans="1:9" ht="15.75" x14ac:dyDescent="0.3">
      <c r="A16" s="71">
        <v>20</v>
      </c>
      <c r="B16" s="72">
        <f t="shared" si="0"/>
        <v>42136</v>
      </c>
      <c r="C16" s="73" t="str">
        <f>VLOOKUP(WEEKDAY(B16,11),T!$G$1:$H$7,2)</f>
        <v>Mandag</v>
      </c>
      <c r="D16" s="36"/>
      <c r="E16" s="10"/>
      <c r="F16" s="11" t="s">
        <v>5</v>
      </c>
      <c r="G16" s="12" t="s">
        <v>6</v>
      </c>
      <c r="H16" s="13" t="s">
        <v>7</v>
      </c>
      <c r="I16" s="15" t="s">
        <v>8</v>
      </c>
    </row>
    <row r="17" spans="1:9" ht="15.75" x14ac:dyDescent="0.3">
      <c r="B17" s="72">
        <f t="shared" si="0"/>
        <v>42137</v>
      </c>
      <c r="C17" s="73" t="str">
        <f>VLOOKUP(WEEKDAY(B17,11),T!$G$1:$H$7,2)</f>
        <v>Tirsdag</v>
      </c>
      <c r="D17" s="36"/>
      <c r="E17" s="11" t="s">
        <v>5</v>
      </c>
      <c r="F17" s="11"/>
      <c r="G17" s="11" t="s">
        <v>6</v>
      </c>
      <c r="H17" s="15" t="s">
        <v>10</v>
      </c>
      <c r="I17" s="15" t="s">
        <v>8</v>
      </c>
    </row>
    <row r="18" spans="1:9" ht="15.75" x14ac:dyDescent="0.3">
      <c r="B18" s="72">
        <f t="shared" si="0"/>
        <v>42138</v>
      </c>
      <c r="C18" s="73" t="str">
        <f>VLOOKUP(WEEKDAY(B18,11),T!$G$1:$H$7,2)</f>
        <v>Onsdag</v>
      </c>
      <c r="D18" s="36"/>
      <c r="E18" s="11" t="s">
        <v>5</v>
      </c>
      <c r="F18" s="10"/>
      <c r="G18" s="11" t="s">
        <v>6</v>
      </c>
      <c r="H18" s="15" t="s">
        <v>10</v>
      </c>
      <c r="I18" s="15" t="s">
        <v>8</v>
      </c>
    </row>
    <row r="19" spans="1:9" ht="15.75" x14ac:dyDescent="0.3">
      <c r="B19" s="72">
        <f t="shared" si="0"/>
        <v>42139</v>
      </c>
      <c r="C19" s="73" t="str">
        <f>VLOOKUP(WEEKDAY(B19,11),T!$G$1:$H$7,2)</f>
        <v>Torsdag</v>
      </c>
      <c r="D19" s="36"/>
      <c r="E19" s="11"/>
      <c r="F19" s="11" t="s">
        <v>5</v>
      </c>
      <c r="G19" s="11" t="s">
        <v>6</v>
      </c>
      <c r="H19" s="15" t="s">
        <v>10</v>
      </c>
      <c r="I19" s="11" t="s">
        <v>8</v>
      </c>
    </row>
    <row r="20" spans="1:9" ht="15.75" x14ac:dyDescent="0.3">
      <c r="B20" s="72">
        <f t="shared" si="0"/>
        <v>42140</v>
      </c>
      <c r="C20" s="73" t="str">
        <f>VLOOKUP(WEEKDAY(B20,11),T!$G$1:$H$7,2)</f>
        <v>Fredag</v>
      </c>
      <c r="D20" s="67" t="s">
        <v>28</v>
      </c>
      <c r="E20" s="32" t="s">
        <v>5</v>
      </c>
      <c r="F20" s="11" t="s">
        <v>5</v>
      </c>
      <c r="G20" s="11" t="s">
        <v>6</v>
      </c>
      <c r="H20" s="15" t="s">
        <v>10</v>
      </c>
      <c r="I20" s="15" t="s">
        <v>8</v>
      </c>
    </row>
    <row r="21" spans="1:9" ht="16.5" x14ac:dyDescent="0.3">
      <c r="B21" s="72">
        <f t="shared" si="0"/>
        <v>42141</v>
      </c>
      <c r="C21" s="73" t="str">
        <f>VLOOKUP(WEEKDAY(B21,11),T!$G$1:$H$7,2)</f>
        <v>Lørdag</v>
      </c>
      <c r="D21" s="74"/>
      <c r="E21" s="32" t="s">
        <v>15</v>
      </c>
      <c r="F21" s="21"/>
      <c r="G21" s="21"/>
      <c r="H21" s="21"/>
      <c r="I21" s="21"/>
    </row>
    <row r="22" spans="1:9" ht="16.5" x14ac:dyDescent="0.3">
      <c r="B22" s="72">
        <f t="shared" si="0"/>
        <v>42142</v>
      </c>
      <c r="C22" s="73" t="str">
        <f>VLOOKUP(WEEKDAY(B22,11),T!$G$1:$H$7,2)</f>
        <v>Søndag</v>
      </c>
      <c r="D22" s="74"/>
      <c r="E22" s="32" t="s">
        <v>17</v>
      </c>
      <c r="F22" s="21"/>
      <c r="G22" s="21"/>
      <c r="H22" s="21"/>
      <c r="I22" s="21"/>
    </row>
    <row r="23" spans="1:9" ht="15.75" x14ac:dyDescent="0.3">
      <c r="A23" s="71">
        <v>21</v>
      </c>
      <c r="B23" s="72">
        <f t="shared" si="0"/>
        <v>42143</v>
      </c>
      <c r="C23" s="73" t="str">
        <f>VLOOKUP(WEEKDAY(B23,11),T!$G$1:$H$7,2)</f>
        <v>Mandag</v>
      </c>
      <c r="D23" s="36"/>
      <c r="E23" s="24" t="s">
        <v>5</v>
      </c>
      <c r="F23" s="10"/>
      <c r="G23" s="12" t="s">
        <v>6</v>
      </c>
      <c r="H23" s="13" t="s">
        <v>7</v>
      </c>
      <c r="I23" s="15" t="s">
        <v>8</v>
      </c>
    </row>
    <row r="24" spans="1:9" ht="15.75" x14ac:dyDescent="0.3">
      <c r="B24" s="72">
        <f t="shared" si="0"/>
        <v>42144</v>
      </c>
      <c r="C24" s="73" t="str">
        <f>VLOOKUP(WEEKDAY(B24,11),T!$G$1:$H$7,2)</f>
        <v>Tirsdag</v>
      </c>
      <c r="D24" s="36"/>
      <c r="E24" s="11"/>
      <c r="F24" s="11" t="s">
        <v>5</v>
      </c>
      <c r="G24" s="11" t="s">
        <v>6</v>
      </c>
      <c r="H24" s="15" t="s">
        <v>18</v>
      </c>
      <c r="I24" s="15" t="s">
        <v>8</v>
      </c>
    </row>
    <row r="25" spans="1:9" ht="15.75" x14ac:dyDescent="0.3">
      <c r="B25" s="72">
        <f t="shared" si="0"/>
        <v>42145</v>
      </c>
      <c r="C25" s="73" t="str">
        <f>VLOOKUP(WEEKDAY(B25,11),T!$G$1:$H$7,2)</f>
        <v>Onsdag</v>
      </c>
      <c r="D25" s="36"/>
      <c r="E25" s="10"/>
      <c r="F25" s="11" t="s">
        <v>5</v>
      </c>
      <c r="G25" s="11" t="s">
        <v>6</v>
      </c>
      <c r="H25" s="15" t="s">
        <v>18</v>
      </c>
      <c r="I25" s="15" t="s">
        <v>8</v>
      </c>
    </row>
    <row r="26" spans="1:9" ht="15.75" x14ac:dyDescent="0.3">
      <c r="B26" s="72">
        <f t="shared" si="0"/>
        <v>42146</v>
      </c>
      <c r="C26" s="73" t="str">
        <f>VLOOKUP(WEEKDAY(B26,11),T!$G$1:$H$7,2)</f>
        <v>Torsdag</v>
      </c>
      <c r="D26" s="36"/>
      <c r="E26" s="11" t="s">
        <v>5</v>
      </c>
      <c r="F26" s="11"/>
      <c r="G26" s="11" t="s">
        <v>6</v>
      </c>
      <c r="H26" s="15" t="s">
        <v>18</v>
      </c>
      <c r="I26" s="15" t="s">
        <v>8</v>
      </c>
    </row>
    <row r="27" spans="1:9" ht="15.75" x14ac:dyDescent="0.3">
      <c r="B27" s="72">
        <f t="shared" si="0"/>
        <v>42147</v>
      </c>
      <c r="C27" s="73" t="str">
        <f>VLOOKUP(WEEKDAY(B27,11),T!$G$1:$H$7,2)</f>
        <v>Fredag</v>
      </c>
      <c r="D27" s="36"/>
      <c r="E27" s="11" t="s">
        <v>5</v>
      </c>
      <c r="F27" s="11" t="s">
        <v>5</v>
      </c>
      <c r="G27" s="11" t="s">
        <v>6</v>
      </c>
      <c r="H27" s="15" t="s">
        <v>18</v>
      </c>
      <c r="I27" s="15" t="s">
        <v>8</v>
      </c>
    </row>
    <row r="28" spans="1:9" ht="15.75" x14ac:dyDescent="0.3">
      <c r="B28" s="72">
        <f t="shared" si="0"/>
        <v>42148</v>
      </c>
      <c r="C28" s="73" t="str">
        <f>VLOOKUP(WEEKDAY(B28,11),T!$G$1:$H$7,2)</f>
        <v>Lørdag</v>
      </c>
      <c r="D28" s="36"/>
      <c r="E28" s="21"/>
      <c r="F28" s="20" t="s">
        <v>15</v>
      </c>
      <c r="G28" s="26"/>
      <c r="H28" s="27"/>
      <c r="I28" s="27"/>
    </row>
    <row r="29" spans="1:9" ht="15.75" x14ac:dyDescent="0.3">
      <c r="B29" s="72">
        <f t="shared" si="0"/>
        <v>42149</v>
      </c>
      <c r="C29" s="73" t="str">
        <f>VLOOKUP(WEEKDAY(B29,11),T!$G$1:$H$7,2)</f>
        <v>Søndag</v>
      </c>
      <c r="D29" s="36"/>
      <c r="E29" s="21"/>
      <c r="F29" s="20" t="s">
        <v>17</v>
      </c>
      <c r="G29" s="26"/>
      <c r="H29" s="27"/>
      <c r="I29" s="27"/>
    </row>
    <row r="30" spans="1:9" ht="15.75" x14ac:dyDescent="0.3">
      <c r="A30" s="71">
        <v>22</v>
      </c>
      <c r="B30" s="72">
        <f t="shared" si="0"/>
        <v>42150</v>
      </c>
      <c r="C30" s="73" t="str">
        <f>VLOOKUP(WEEKDAY(B30,11),T!$G$1:$H$7,2)</f>
        <v>Mandag</v>
      </c>
      <c r="D30" s="36"/>
      <c r="E30" s="10"/>
      <c r="F30" s="11" t="s">
        <v>5</v>
      </c>
      <c r="G30" s="12" t="s">
        <v>6</v>
      </c>
      <c r="H30" s="13" t="s">
        <v>7</v>
      </c>
      <c r="I30" s="15" t="s">
        <v>8</v>
      </c>
    </row>
    <row r="31" spans="1:9" ht="15.75" x14ac:dyDescent="0.3">
      <c r="B31" s="72">
        <f t="shared" si="0"/>
        <v>42151</v>
      </c>
      <c r="C31" s="73" t="str">
        <f>VLOOKUP(WEEKDAY(B31,11),T!$G$1:$H$7,2)</f>
        <v>Tirsdag</v>
      </c>
      <c r="D31" s="36"/>
      <c r="E31" s="11" t="s">
        <v>5</v>
      </c>
      <c r="F31" s="11"/>
      <c r="G31" s="11" t="s">
        <v>6</v>
      </c>
      <c r="H31" s="15" t="s">
        <v>10</v>
      </c>
      <c r="I31" s="32" t="s">
        <v>8</v>
      </c>
    </row>
    <row r="32" spans="1:9" ht="15.75" x14ac:dyDescent="0.3">
      <c r="B32" s="72">
        <f t="shared" si="0"/>
        <v>42152</v>
      </c>
      <c r="C32" s="73" t="str">
        <f>VLOOKUP(WEEKDAY(B32,11),T!$G$1:$H$7,2)</f>
        <v>Onsdag</v>
      </c>
      <c r="D32" s="36"/>
      <c r="E32" s="11" t="s">
        <v>5</v>
      </c>
      <c r="F32" s="10"/>
      <c r="G32" s="11" t="s">
        <v>6</v>
      </c>
      <c r="H32" s="15" t="s">
        <v>10</v>
      </c>
      <c r="I32" s="32" t="s">
        <v>8</v>
      </c>
    </row>
    <row r="33" spans="2:9" ht="15.75" x14ac:dyDescent="0.3">
      <c r="B33" s="72">
        <f t="shared" si="0"/>
        <v>42153</v>
      </c>
      <c r="C33" s="73" t="str">
        <f>VLOOKUP(WEEKDAY(B33,11),T!$G$1:$H$7,2)</f>
        <v>Torsdag</v>
      </c>
      <c r="D33" s="67" t="s">
        <v>29</v>
      </c>
      <c r="E33" s="11"/>
      <c r="F33" s="11" t="s">
        <v>5</v>
      </c>
      <c r="G33" s="11" t="s">
        <v>6</v>
      </c>
      <c r="H33" s="15" t="s">
        <v>10</v>
      </c>
      <c r="I33" s="32" t="s">
        <v>8</v>
      </c>
    </row>
    <row r="34" spans="2:9" ht="15.75" x14ac:dyDescent="0.3">
      <c r="B34" s="72">
        <f t="shared" si="0"/>
        <v>42154</v>
      </c>
      <c r="C34" s="73" t="str">
        <f>VLOOKUP(WEEKDAY(B34,11),T!$G$1:$H$7,2)</f>
        <v>Fredag</v>
      </c>
      <c r="D34" s="36"/>
      <c r="E34" s="11" t="s">
        <v>5</v>
      </c>
      <c r="F34" s="11" t="s">
        <v>5</v>
      </c>
      <c r="G34" s="11" t="s">
        <v>6</v>
      </c>
      <c r="H34" s="15" t="s">
        <v>10</v>
      </c>
      <c r="I34" s="32" t="s">
        <v>8</v>
      </c>
    </row>
    <row r="35" spans="2:9" x14ac:dyDescent="0.25">
      <c r="C35" s="30"/>
      <c r="D35" s="5"/>
    </row>
  </sheetData>
  <mergeCells count="1">
    <mergeCell ref="E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C4" sqref="C4"/>
    </sheetView>
  </sheetViews>
  <sheetFormatPr defaultRowHeight="15" x14ac:dyDescent="0.25"/>
  <cols>
    <col min="1" max="1" width="3" customWidth="1"/>
    <col min="2" max="2" width="12.7109375" customWidth="1"/>
    <col min="4" max="8" width="10.5703125" customWidth="1"/>
    <col min="9" max="9" width="15.5703125" customWidth="1"/>
  </cols>
  <sheetData>
    <row r="1" spans="1:9" ht="15" customHeight="1" x14ac:dyDescent="0.25">
      <c r="D1">
        <v>5</v>
      </c>
      <c r="E1">
        <v>1</v>
      </c>
    </row>
    <row r="2" spans="1:9" s="48" customFormat="1" ht="18.75" customHeight="1" x14ac:dyDescent="0.25">
      <c r="B2" s="49" t="s">
        <v>0</v>
      </c>
      <c r="D2" s="62" t="s">
        <v>1</v>
      </c>
      <c r="E2" s="62"/>
      <c r="F2" s="62"/>
      <c r="G2" s="62"/>
      <c r="H2" s="62"/>
      <c r="I2" s="50" t="s">
        <v>2</v>
      </c>
    </row>
    <row r="3" spans="1:9" ht="19.5" x14ac:dyDescent="0.4">
      <c r="B3" s="1" t="s">
        <v>25</v>
      </c>
      <c r="C3" s="2">
        <v>2019</v>
      </c>
      <c r="D3" s="3" t="s">
        <v>34</v>
      </c>
      <c r="E3" s="3" t="s">
        <v>35</v>
      </c>
      <c r="F3" s="3" t="s">
        <v>36</v>
      </c>
      <c r="G3" s="3" t="s">
        <v>37</v>
      </c>
      <c r="H3" s="4" t="s">
        <v>38</v>
      </c>
      <c r="I3" s="5"/>
    </row>
    <row r="4" spans="1:9" ht="15.75" x14ac:dyDescent="0.3">
      <c r="A4">
        <v>18</v>
      </c>
      <c r="B4" s="8" t="s">
        <v>11</v>
      </c>
      <c r="C4" s="9">
        <v>1</v>
      </c>
      <c r="D4" s="11" t="s">
        <v>5</v>
      </c>
      <c r="E4" s="31"/>
      <c r="F4" s="11" t="s">
        <v>6</v>
      </c>
      <c r="G4" s="15" t="s">
        <v>10</v>
      </c>
      <c r="H4" s="14" t="s">
        <v>8</v>
      </c>
      <c r="I4" s="29" t="s">
        <v>26</v>
      </c>
    </row>
    <row r="5" spans="1:9" ht="15.75" x14ac:dyDescent="0.3">
      <c r="B5" s="8" t="s">
        <v>12</v>
      </c>
      <c r="C5" s="9">
        <v>2</v>
      </c>
      <c r="D5" s="11"/>
      <c r="E5" s="32" t="s">
        <v>5</v>
      </c>
      <c r="F5" s="11" t="s">
        <v>6</v>
      </c>
      <c r="G5" s="15" t="s">
        <v>10</v>
      </c>
      <c r="H5" s="17" t="s">
        <v>8</v>
      </c>
      <c r="I5" s="5"/>
    </row>
    <row r="6" spans="1:9" ht="15.75" x14ac:dyDescent="0.3">
      <c r="B6" s="8" t="s">
        <v>13</v>
      </c>
      <c r="C6" s="9">
        <v>3</v>
      </c>
      <c r="D6" s="11" t="s">
        <v>5</v>
      </c>
      <c r="E6" s="32" t="s">
        <v>5</v>
      </c>
      <c r="F6" s="11" t="s">
        <v>6</v>
      </c>
      <c r="G6" s="15" t="s">
        <v>10</v>
      </c>
      <c r="H6" s="14" t="s">
        <v>8</v>
      </c>
      <c r="I6" s="5"/>
    </row>
    <row r="7" spans="1:9" ht="15.75" x14ac:dyDescent="0.3">
      <c r="B7" s="18" t="s">
        <v>14</v>
      </c>
      <c r="C7" s="19">
        <v>4</v>
      </c>
      <c r="D7" s="20" t="s">
        <v>15</v>
      </c>
      <c r="E7" s="32"/>
      <c r="F7" s="21"/>
      <c r="G7" s="21"/>
      <c r="H7" s="22"/>
      <c r="I7" s="5"/>
    </row>
    <row r="8" spans="1:9" ht="15.75" x14ac:dyDescent="0.3">
      <c r="B8" s="18" t="s">
        <v>16</v>
      </c>
      <c r="C8" s="19">
        <v>5</v>
      </c>
      <c r="D8" s="20" t="s">
        <v>17</v>
      </c>
      <c r="E8" s="32"/>
      <c r="F8" s="21"/>
      <c r="G8" s="21"/>
      <c r="H8" s="22"/>
      <c r="I8" s="29" t="s">
        <v>27</v>
      </c>
    </row>
    <row r="9" spans="1:9" ht="15.75" x14ac:dyDescent="0.3">
      <c r="A9">
        <v>19</v>
      </c>
      <c r="B9" s="8" t="s">
        <v>4</v>
      </c>
      <c r="C9" s="9">
        <v>6</v>
      </c>
      <c r="D9" s="24" t="s">
        <v>5</v>
      </c>
      <c r="E9" s="10"/>
      <c r="F9" s="12" t="s">
        <v>6</v>
      </c>
      <c r="G9" s="13" t="s">
        <v>7</v>
      </c>
      <c r="H9" s="14" t="s">
        <v>8</v>
      </c>
      <c r="I9" s="5"/>
    </row>
    <row r="10" spans="1:9" ht="15.75" x14ac:dyDescent="0.3">
      <c r="B10" s="8" t="s">
        <v>9</v>
      </c>
      <c r="C10" s="9">
        <v>7</v>
      </c>
      <c r="D10" s="11"/>
      <c r="E10" s="11" t="s">
        <v>5</v>
      </c>
      <c r="F10" s="11" t="s">
        <v>6</v>
      </c>
      <c r="G10" s="15" t="s">
        <v>18</v>
      </c>
      <c r="H10" s="16" t="s">
        <v>8</v>
      </c>
      <c r="I10" s="5"/>
    </row>
    <row r="11" spans="1:9" ht="15.75" x14ac:dyDescent="0.3">
      <c r="B11" s="8" t="s">
        <v>11</v>
      </c>
      <c r="C11" s="9">
        <v>8</v>
      </c>
      <c r="D11" s="10"/>
      <c r="E11" s="11" t="s">
        <v>5</v>
      </c>
      <c r="F11" s="11" t="s">
        <v>6</v>
      </c>
      <c r="G11" s="15" t="s">
        <v>18</v>
      </c>
      <c r="H11" s="14" t="s">
        <v>8</v>
      </c>
      <c r="I11" s="5"/>
    </row>
    <row r="12" spans="1:9" ht="15.75" x14ac:dyDescent="0.3">
      <c r="B12" s="8" t="s">
        <v>12</v>
      </c>
      <c r="C12" s="9">
        <v>9</v>
      </c>
      <c r="D12" s="11" t="s">
        <v>5</v>
      </c>
      <c r="E12" s="11"/>
      <c r="F12" s="11" t="s">
        <v>6</v>
      </c>
      <c r="G12" s="15" t="s">
        <v>18</v>
      </c>
      <c r="H12" s="16" t="s">
        <v>8</v>
      </c>
      <c r="I12" s="5"/>
    </row>
    <row r="13" spans="1:9" ht="15.75" x14ac:dyDescent="0.3">
      <c r="B13" s="8" t="s">
        <v>13</v>
      </c>
      <c r="C13" s="9">
        <v>10</v>
      </c>
      <c r="D13" s="11" t="s">
        <v>5</v>
      </c>
      <c r="E13" s="11" t="s">
        <v>5</v>
      </c>
      <c r="F13" s="11" t="s">
        <v>6</v>
      </c>
      <c r="G13" s="15" t="s">
        <v>18</v>
      </c>
      <c r="H13" s="14" t="s">
        <v>8</v>
      </c>
      <c r="I13" s="5"/>
    </row>
    <row r="14" spans="1:9" ht="15.75" x14ac:dyDescent="0.3">
      <c r="B14" s="18" t="s">
        <v>14</v>
      </c>
      <c r="C14" s="25">
        <v>11</v>
      </c>
      <c r="D14" s="21"/>
      <c r="E14" s="20" t="s">
        <v>15</v>
      </c>
      <c r="F14" s="26"/>
      <c r="G14" s="27"/>
      <c r="H14" s="28"/>
      <c r="I14" s="5"/>
    </row>
    <row r="15" spans="1:9" ht="15.75" x14ac:dyDescent="0.3">
      <c r="B15" s="18" t="s">
        <v>16</v>
      </c>
      <c r="C15" s="25">
        <v>12</v>
      </c>
      <c r="D15" s="21"/>
      <c r="E15" s="20" t="s">
        <v>17</v>
      </c>
      <c r="F15" s="26"/>
      <c r="G15" s="27"/>
      <c r="H15" s="28"/>
      <c r="I15" s="5"/>
    </row>
    <row r="16" spans="1:9" ht="15.75" x14ac:dyDescent="0.3">
      <c r="A16">
        <v>20</v>
      </c>
      <c r="B16" s="8" t="s">
        <v>4</v>
      </c>
      <c r="C16" s="9">
        <v>13</v>
      </c>
      <c r="D16" s="10"/>
      <c r="E16" s="11" t="s">
        <v>5</v>
      </c>
      <c r="F16" s="12" t="s">
        <v>6</v>
      </c>
      <c r="G16" s="13" t="s">
        <v>7</v>
      </c>
      <c r="H16" s="14" t="s">
        <v>8</v>
      </c>
      <c r="I16" s="5"/>
    </row>
    <row r="17" spans="1:9" ht="15.75" x14ac:dyDescent="0.3">
      <c r="B17" s="8" t="s">
        <v>9</v>
      </c>
      <c r="C17" s="9">
        <v>14</v>
      </c>
      <c r="D17" s="11" t="s">
        <v>5</v>
      </c>
      <c r="E17" s="11"/>
      <c r="F17" s="11" t="s">
        <v>6</v>
      </c>
      <c r="G17" s="15" t="s">
        <v>10</v>
      </c>
      <c r="H17" s="16" t="s">
        <v>8</v>
      </c>
      <c r="I17" s="5"/>
    </row>
    <row r="18" spans="1:9" ht="15.75" x14ac:dyDescent="0.3">
      <c r="B18" s="8" t="s">
        <v>11</v>
      </c>
      <c r="C18" s="9">
        <v>15</v>
      </c>
      <c r="D18" s="11" t="s">
        <v>5</v>
      </c>
      <c r="E18" s="10"/>
      <c r="F18" s="11" t="s">
        <v>6</v>
      </c>
      <c r="G18" s="15" t="s">
        <v>10</v>
      </c>
      <c r="H18" s="14" t="s">
        <v>8</v>
      </c>
      <c r="I18" s="5"/>
    </row>
    <row r="19" spans="1:9" ht="15.75" x14ac:dyDescent="0.3">
      <c r="B19" s="8" t="s">
        <v>12</v>
      </c>
      <c r="C19" s="9">
        <v>16</v>
      </c>
      <c r="D19" s="11"/>
      <c r="E19" s="11" t="s">
        <v>5</v>
      </c>
      <c r="F19" s="11" t="s">
        <v>6</v>
      </c>
      <c r="G19" s="15" t="s">
        <v>10</v>
      </c>
      <c r="H19" s="17" t="s">
        <v>8</v>
      </c>
      <c r="I19" s="5"/>
    </row>
    <row r="20" spans="1:9" ht="15.75" x14ac:dyDescent="0.3">
      <c r="B20" s="8" t="s">
        <v>13</v>
      </c>
      <c r="C20" s="9">
        <v>17</v>
      </c>
      <c r="D20" s="32" t="s">
        <v>5</v>
      </c>
      <c r="E20" s="11" t="s">
        <v>5</v>
      </c>
      <c r="F20" s="11" t="s">
        <v>6</v>
      </c>
      <c r="G20" s="15" t="s">
        <v>10</v>
      </c>
      <c r="H20" s="14" t="s">
        <v>8</v>
      </c>
      <c r="I20" s="29" t="s">
        <v>28</v>
      </c>
    </row>
    <row r="21" spans="1:9" ht="16.5" x14ac:dyDescent="0.3">
      <c r="B21" s="18" t="s">
        <v>14</v>
      </c>
      <c r="C21" s="19">
        <v>18</v>
      </c>
      <c r="D21" s="32" t="s">
        <v>15</v>
      </c>
      <c r="E21" s="21"/>
      <c r="F21" s="21"/>
      <c r="G21" s="21"/>
      <c r="H21" s="22"/>
      <c r="I21" s="37"/>
    </row>
    <row r="22" spans="1:9" ht="16.5" x14ac:dyDescent="0.3">
      <c r="B22" s="18" t="s">
        <v>16</v>
      </c>
      <c r="C22" s="19">
        <v>19</v>
      </c>
      <c r="D22" s="32" t="s">
        <v>17</v>
      </c>
      <c r="E22" s="21"/>
      <c r="F22" s="21"/>
      <c r="G22" s="21"/>
      <c r="H22" s="22"/>
      <c r="I22" s="37"/>
    </row>
    <row r="23" spans="1:9" ht="15.75" x14ac:dyDescent="0.3">
      <c r="A23">
        <v>21</v>
      </c>
      <c r="B23" s="8" t="s">
        <v>4</v>
      </c>
      <c r="C23" s="9">
        <v>20</v>
      </c>
      <c r="D23" s="24" t="s">
        <v>5</v>
      </c>
      <c r="E23" s="10"/>
      <c r="F23" s="12" t="s">
        <v>6</v>
      </c>
      <c r="G23" s="13" t="s">
        <v>7</v>
      </c>
      <c r="H23" s="14" t="s">
        <v>8</v>
      </c>
      <c r="I23" s="5"/>
    </row>
    <row r="24" spans="1:9" ht="15.75" x14ac:dyDescent="0.3">
      <c r="B24" s="8" t="s">
        <v>9</v>
      </c>
      <c r="C24" s="9">
        <v>21</v>
      </c>
      <c r="D24" s="11"/>
      <c r="E24" s="11" t="s">
        <v>5</v>
      </c>
      <c r="F24" s="11" t="s">
        <v>6</v>
      </c>
      <c r="G24" s="15" t="s">
        <v>18</v>
      </c>
      <c r="H24" s="16" t="s">
        <v>8</v>
      </c>
      <c r="I24" s="5"/>
    </row>
    <row r="25" spans="1:9" ht="15.75" x14ac:dyDescent="0.3">
      <c r="B25" s="8" t="s">
        <v>11</v>
      </c>
      <c r="C25" s="9">
        <v>22</v>
      </c>
      <c r="D25" s="10"/>
      <c r="E25" s="11" t="s">
        <v>5</v>
      </c>
      <c r="F25" s="11" t="s">
        <v>6</v>
      </c>
      <c r="G25" s="15" t="s">
        <v>18</v>
      </c>
      <c r="H25" s="14" t="s">
        <v>8</v>
      </c>
      <c r="I25" s="5"/>
    </row>
    <row r="26" spans="1:9" ht="15.75" x14ac:dyDescent="0.3">
      <c r="B26" s="8" t="s">
        <v>12</v>
      </c>
      <c r="C26" s="9">
        <v>23</v>
      </c>
      <c r="D26" s="11" t="s">
        <v>5</v>
      </c>
      <c r="E26" s="11"/>
      <c r="F26" s="11" t="s">
        <v>6</v>
      </c>
      <c r="G26" s="15" t="s">
        <v>18</v>
      </c>
      <c r="H26" s="16" t="s">
        <v>8</v>
      </c>
      <c r="I26" s="5"/>
    </row>
    <row r="27" spans="1:9" ht="15.75" x14ac:dyDescent="0.3">
      <c r="B27" s="8" t="s">
        <v>13</v>
      </c>
      <c r="C27" s="9">
        <v>24</v>
      </c>
      <c r="D27" s="11" t="s">
        <v>5</v>
      </c>
      <c r="E27" s="11" t="s">
        <v>5</v>
      </c>
      <c r="F27" s="11" t="s">
        <v>6</v>
      </c>
      <c r="G27" s="15" t="s">
        <v>18</v>
      </c>
      <c r="H27" s="14" t="s">
        <v>8</v>
      </c>
      <c r="I27" s="5"/>
    </row>
    <row r="28" spans="1:9" ht="15.75" x14ac:dyDescent="0.3">
      <c r="B28" s="18" t="s">
        <v>14</v>
      </c>
      <c r="C28" s="25">
        <v>25</v>
      </c>
      <c r="D28" s="21"/>
      <c r="E28" s="20" t="s">
        <v>15</v>
      </c>
      <c r="F28" s="26"/>
      <c r="G28" s="27"/>
      <c r="H28" s="28"/>
      <c r="I28" s="5"/>
    </row>
    <row r="29" spans="1:9" ht="15.75" x14ac:dyDescent="0.3">
      <c r="B29" s="18" t="s">
        <v>16</v>
      </c>
      <c r="C29" s="25">
        <v>26</v>
      </c>
      <c r="D29" s="21"/>
      <c r="E29" s="20" t="s">
        <v>17</v>
      </c>
      <c r="F29" s="26"/>
      <c r="G29" s="27"/>
      <c r="H29" s="28"/>
      <c r="I29" s="5"/>
    </row>
    <row r="30" spans="1:9" ht="15.75" x14ac:dyDescent="0.3">
      <c r="A30">
        <v>22</v>
      </c>
      <c r="B30" s="8" t="s">
        <v>4</v>
      </c>
      <c r="C30" s="9">
        <v>27</v>
      </c>
      <c r="D30" s="10"/>
      <c r="E30" s="11" t="s">
        <v>5</v>
      </c>
      <c r="F30" s="12" t="s">
        <v>6</v>
      </c>
      <c r="G30" s="13" t="s">
        <v>7</v>
      </c>
      <c r="H30" s="14" t="s">
        <v>8</v>
      </c>
      <c r="I30" s="5"/>
    </row>
    <row r="31" spans="1:9" ht="15.75" x14ac:dyDescent="0.3">
      <c r="B31" s="8" t="s">
        <v>9</v>
      </c>
      <c r="C31" s="9">
        <v>28</v>
      </c>
      <c r="D31" s="11" t="s">
        <v>5</v>
      </c>
      <c r="E31" s="11"/>
      <c r="F31" s="11" t="s">
        <v>6</v>
      </c>
      <c r="G31" s="15" t="s">
        <v>10</v>
      </c>
      <c r="H31" s="34" t="s">
        <v>8</v>
      </c>
      <c r="I31" s="5"/>
    </row>
    <row r="32" spans="1:9" ht="15.75" x14ac:dyDescent="0.3">
      <c r="B32" s="8" t="s">
        <v>11</v>
      </c>
      <c r="C32" s="9">
        <v>29</v>
      </c>
      <c r="D32" s="11" t="s">
        <v>5</v>
      </c>
      <c r="E32" s="10"/>
      <c r="F32" s="11" t="s">
        <v>6</v>
      </c>
      <c r="G32" s="15" t="s">
        <v>10</v>
      </c>
      <c r="H32" s="33" t="s">
        <v>8</v>
      </c>
      <c r="I32" s="5"/>
    </row>
    <row r="33" spans="2:9" ht="15.75" x14ac:dyDescent="0.3">
      <c r="B33" s="8" t="s">
        <v>12</v>
      </c>
      <c r="C33" s="9">
        <v>30</v>
      </c>
      <c r="D33" s="11"/>
      <c r="E33" s="11" t="s">
        <v>5</v>
      </c>
      <c r="F33" s="11" t="s">
        <v>6</v>
      </c>
      <c r="G33" s="15" t="s">
        <v>10</v>
      </c>
      <c r="H33" s="34" t="s">
        <v>8</v>
      </c>
      <c r="I33" s="29" t="s">
        <v>29</v>
      </c>
    </row>
    <row r="34" spans="2:9" ht="15.75" x14ac:dyDescent="0.3">
      <c r="B34" s="8" t="s">
        <v>13</v>
      </c>
      <c r="C34" s="9">
        <v>31</v>
      </c>
      <c r="D34" s="11" t="s">
        <v>5</v>
      </c>
      <c r="E34" s="11" t="s">
        <v>5</v>
      </c>
      <c r="F34" s="11" t="s">
        <v>6</v>
      </c>
      <c r="G34" s="15" t="s">
        <v>10</v>
      </c>
      <c r="H34" s="33" t="s">
        <v>8</v>
      </c>
      <c r="I34" s="5"/>
    </row>
    <row r="35" spans="2:9" x14ac:dyDescent="0.25">
      <c r="B35" s="30"/>
      <c r="I35" s="5"/>
    </row>
  </sheetData>
  <mergeCells count="1">
    <mergeCell ref="D2:H2"/>
  </mergeCells>
  <pageMargins left="0.7" right="0.7" top="0.75" bottom="0.75" header="0.3" footer="0.3"/>
  <pageSetup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H1" sqref="H1:H7"/>
    </sheetView>
  </sheetViews>
  <sheetFormatPr defaultRowHeight="15" x14ac:dyDescent="0.25"/>
  <cols>
    <col min="1" max="1" width="10.140625" customWidth="1"/>
    <col min="4" max="4" width="11.28515625" customWidth="1"/>
    <col min="6" max="6" width="10.42578125" bestFit="1" customWidth="1"/>
  </cols>
  <sheetData>
    <row r="1" spans="1:8" x14ac:dyDescent="0.25">
      <c r="A1" t="s">
        <v>45</v>
      </c>
      <c r="B1" s="38">
        <v>0.30833333333333335</v>
      </c>
      <c r="D1" t="s">
        <v>48</v>
      </c>
      <c r="E1">
        <v>1</v>
      </c>
      <c r="F1" t="s">
        <v>56</v>
      </c>
      <c r="G1">
        <v>1</v>
      </c>
      <c r="H1" t="s">
        <v>58</v>
      </c>
    </row>
    <row r="2" spans="1:8" x14ac:dyDescent="0.25">
      <c r="D2" t="s">
        <v>49</v>
      </c>
      <c r="E2">
        <v>2</v>
      </c>
      <c r="G2">
        <v>2</v>
      </c>
      <c r="H2" t="s">
        <v>59</v>
      </c>
    </row>
    <row r="3" spans="1:8" x14ac:dyDescent="0.25">
      <c r="D3" t="s">
        <v>50</v>
      </c>
      <c r="E3">
        <v>3</v>
      </c>
      <c r="G3">
        <v>3</v>
      </c>
      <c r="H3" t="s">
        <v>60</v>
      </c>
    </row>
    <row r="4" spans="1:8" x14ac:dyDescent="0.25">
      <c r="D4" t="s">
        <v>47</v>
      </c>
      <c r="E4">
        <v>4</v>
      </c>
      <c r="G4">
        <v>4</v>
      </c>
      <c r="H4" t="s">
        <v>61</v>
      </c>
    </row>
    <row r="5" spans="1:8" x14ac:dyDescent="0.25">
      <c r="D5" t="s">
        <v>46</v>
      </c>
      <c r="E5">
        <v>5</v>
      </c>
      <c r="G5">
        <v>5</v>
      </c>
      <c r="H5" t="s">
        <v>62</v>
      </c>
    </row>
    <row r="6" spans="1:8" x14ac:dyDescent="0.25">
      <c r="D6" t="s">
        <v>51</v>
      </c>
      <c r="E6">
        <v>6</v>
      </c>
      <c r="G6">
        <v>6</v>
      </c>
      <c r="H6" t="s">
        <v>63</v>
      </c>
    </row>
    <row r="7" spans="1:8" x14ac:dyDescent="0.25">
      <c r="D7" t="s">
        <v>52</v>
      </c>
      <c r="E7">
        <v>7</v>
      </c>
      <c r="G7">
        <v>7</v>
      </c>
      <c r="H7" t="s">
        <v>64</v>
      </c>
    </row>
    <row r="8" spans="1:8" x14ac:dyDescent="0.25">
      <c r="D8" t="s">
        <v>53</v>
      </c>
      <c r="E8">
        <v>8</v>
      </c>
    </row>
    <row r="9" spans="1:8" x14ac:dyDescent="0.25">
      <c r="D9" t="s">
        <v>54</v>
      </c>
      <c r="E9">
        <v>9</v>
      </c>
    </row>
    <row r="10" spans="1:8" x14ac:dyDescent="0.25">
      <c r="D10" t="s">
        <v>55</v>
      </c>
      <c r="E10">
        <v>10</v>
      </c>
    </row>
    <row r="11" spans="1:8" x14ac:dyDescent="0.25">
      <c r="D11" t="s">
        <v>56</v>
      </c>
      <c r="E11">
        <v>11</v>
      </c>
    </row>
    <row r="12" spans="1:8" x14ac:dyDescent="0.25">
      <c r="D12" t="s">
        <v>57</v>
      </c>
      <c r="E12">
        <v>12</v>
      </c>
    </row>
    <row r="25" spans="11:11" x14ac:dyDescent="0.25">
      <c r="K25">
        <f>MATCH(F1,D1:D12,0)</f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F19" sqref="F19"/>
    </sheetView>
  </sheetViews>
  <sheetFormatPr defaultRowHeight="15" x14ac:dyDescent="0.25"/>
  <cols>
    <col min="4" max="4" width="10.42578125" bestFit="1" customWidth="1"/>
  </cols>
  <sheetData>
    <row r="2" spans="2:4" x14ac:dyDescent="0.25">
      <c r="B2" s="38">
        <v>0.375</v>
      </c>
      <c r="C2" s="38">
        <v>0.75</v>
      </c>
      <c r="D2" s="30" t="str">
        <f>TEXT(B2,"T:mm")&amp;"-"&amp;TEXT(C2,"t")</f>
        <v>9:00-18</v>
      </c>
    </row>
    <row r="3" spans="2:4" x14ac:dyDescent="0.25">
      <c r="B3" s="38">
        <v>0.375</v>
      </c>
      <c r="C3" s="38">
        <v>0.6875</v>
      </c>
      <c r="D3" s="30" t="str">
        <f>TEXT(B3,"T")&amp;"-"&amp;TEXT(C3,"t:mm")</f>
        <v>9-16:30</v>
      </c>
    </row>
    <row r="6" spans="2:4" x14ac:dyDescent="0.25">
      <c r="B6" s="42" t="s">
        <v>5</v>
      </c>
    </row>
    <row r="7" spans="2:4" x14ac:dyDescent="0.25">
      <c r="B7" s="42" t="s">
        <v>17</v>
      </c>
    </row>
    <row r="8" spans="2:4" x14ac:dyDescent="0.25">
      <c r="B8" s="42" t="s">
        <v>6</v>
      </c>
    </row>
    <row r="12" spans="2:4" x14ac:dyDescent="0.25">
      <c r="C12" s="45">
        <f>WEEKDAY(D12+2,2)</f>
        <v>5</v>
      </c>
      <c r="D12" s="44">
        <v>42124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</vt:i4>
      </vt:variant>
    </vt:vector>
  </HeadingPairs>
  <TitlesOfParts>
    <vt:vector size="7" baseType="lpstr">
      <vt:lpstr>Arbejdes timer</vt:lpstr>
      <vt:lpstr>April</vt:lpstr>
      <vt:lpstr>MAJ</vt:lpstr>
      <vt:lpstr>MAJ (2)</vt:lpstr>
      <vt:lpstr>T</vt:lpstr>
      <vt:lpstr>Ark1</vt:lpstr>
      <vt:lpstr>'Arbejdes timer'!Udskriftsområde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CPHFO/Rene Dohn</dc:creator>
  <cp:lastModifiedBy>Bjarne Hansen</cp:lastModifiedBy>
  <cp:lastPrinted>2019-04-06T09:04:16Z</cp:lastPrinted>
  <dcterms:created xsi:type="dcterms:W3CDTF">2019-03-28T09:17:04Z</dcterms:created>
  <dcterms:modified xsi:type="dcterms:W3CDTF">2019-04-06T10:12:07Z</dcterms:modified>
</cp:coreProperties>
</file>