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-120" yWindow="-120" windowWidth="29040" windowHeight="15960" firstSheet="1" activeTab="1"/>
  </bookViews>
  <sheets>
    <sheet name="Juni2010 (2)" sheetId="19" state="hidden" r:id="rId1"/>
    <sheet name="Hele Året" sheetId="23" r:id="rId2"/>
    <sheet name="Data" sheetId="24" r:id="rId3"/>
    <sheet name="Satser" sheetId="11" r:id="rId4"/>
    <sheet name="Ark3" sheetId="21" r:id="rId5"/>
  </sheets>
  <functionGroups builtInGroupCount="17"/>
  <definedNames>
    <definedName name="_xlnm.Print_Area" localSheetId="1">'Hele Året'!$A$2:$V$376</definedName>
    <definedName name="_xlnm.Print_Area" localSheetId="0">'Juni2010 (2)'!$A$1:$O$45</definedName>
  </definedNames>
  <calcPr calcId="145621" calcOnSave="0"/>
</workbook>
</file>

<file path=xl/calcChain.xml><?xml version="1.0" encoding="utf-8"?>
<calcChain xmlns="http://schemas.openxmlformats.org/spreadsheetml/2006/main">
  <c r="H9" i="23" l="1"/>
  <c r="H10" i="23"/>
  <c r="H11" i="23"/>
  <c r="H8" i="23"/>
  <c r="H7" i="23"/>
  <c r="H6" i="23"/>
  <c r="F8" i="23"/>
  <c r="F9" i="23"/>
  <c r="G8" i="23"/>
  <c r="G7" i="23"/>
  <c r="G9" i="23"/>
  <c r="G10" i="23"/>
  <c r="G11" i="23"/>
  <c r="G6" i="23"/>
  <c r="A6" i="23" l="1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Q76" i="23"/>
  <c r="Q77" i="23"/>
  <c r="Q78" i="23"/>
  <c r="Q79" i="23"/>
  <c r="Q80" i="23"/>
  <c r="Q81" i="23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Q108" i="23"/>
  <c r="Q109" i="23"/>
  <c r="Q110" i="23"/>
  <c r="Q111" i="23"/>
  <c r="Q112" i="23"/>
  <c r="Q113" i="23"/>
  <c r="Q114" i="23"/>
  <c r="Q115" i="23"/>
  <c r="Q116" i="23"/>
  <c r="Q117" i="23"/>
  <c r="Q118" i="23"/>
  <c r="Q119" i="23"/>
  <c r="Q120" i="23"/>
  <c r="Q121" i="23"/>
  <c r="Q122" i="23"/>
  <c r="Q123" i="23"/>
  <c r="Q124" i="23"/>
  <c r="Q125" i="23"/>
  <c r="Q126" i="23"/>
  <c r="Q127" i="23"/>
  <c r="Q128" i="23"/>
  <c r="Q129" i="23"/>
  <c r="Q130" i="23"/>
  <c r="Q131" i="23"/>
  <c r="Q132" i="23"/>
  <c r="Q133" i="23"/>
  <c r="Q134" i="23"/>
  <c r="Q135" i="23"/>
  <c r="Q136" i="23"/>
  <c r="Q137" i="23"/>
  <c r="Q138" i="23"/>
  <c r="Q139" i="23"/>
  <c r="Q140" i="23"/>
  <c r="Q141" i="23"/>
  <c r="Q142" i="23"/>
  <c r="Q143" i="23"/>
  <c r="Q144" i="23"/>
  <c r="Q145" i="23"/>
  <c r="Q146" i="23"/>
  <c r="Q147" i="23"/>
  <c r="Q148" i="23"/>
  <c r="Q149" i="23"/>
  <c r="Q150" i="23"/>
  <c r="Q151" i="23"/>
  <c r="Q152" i="23"/>
  <c r="Q153" i="23"/>
  <c r="Q154" i="23"/>
  <c r="Q155" i="23"/>
  <c r="Q156" i="23"/>
  <c r="Q157" i="23"/>
  <c r="Q158" i="23"/>
  <c r="Q159" i="23"/>
  <c r="Q160" i="23"/>
  <c r="Q161" i="23"/>
  <c r="Q162" i="23"/>
  <c r="Q163" i="23"/>
  <c r="Q164" i="23"/>
  <c r="Q165" i="23"/>
  <c r="Q166" i="23"/>
  <c r="Q167" i="23"/>
  <c r="Q168" i="23"/>
  <c r="Q169" i="23"/>
  <c r="Q170" i="23"/>
  <c r="Q171" i="23"/>
  <c r="Q172" i="23"/>
  <c r="Q173" i="23"/>
  <c r="Q174" i="23"/>
  <c r="Q175" i="23"/>
  <c r="Q176" i="23"/>
  <c r="Q177" i="23"/>
  <c r="Q178" i="23"/>
  <c r="Q179" i="23"/>
  <c r="Q180" i="23"/>
  <c r="Q181" i="23"/>
  <c r="Q182" i="23"/>
  <c r="Q183" i="23"/>
  <c r="Q184" i="23"/>
  <c r="Q185" i="23"/>
  <c r="Q186" i="23"/>
  <c r="Q187" i="23"/>
  <c r="Q188" i="23"/>
  <c r="Q189" i="23"/>
  <c r="Q190" i="23"/>
  <c r="Q191" i="23"/>
  <c r="Q192" i="23"/>
  <c r="Q193" i="23"/>
  <c r="Q194" i="23"/>
  <c r="Q195" i="23"/>
  <c r="Q196" i="23"/>
  <c r="Q197" i="23"/>
  <c r="Q198" i="23"/>
  <c r="Q199" i="23"/>
  <c r="Q200" i="23"/>
  <c r="Q201" i="23"/>
  <c r="Q202" i="23"/>
  <c r="Q203" i="23"/>
  <c r="Q204" i="23"/>
  <c r="Q205" i="23"/>
  <c r="Q206" i="23"/>
  <c r="Q207" i="23"/>
  <c r="Q208" i="23"/>
  <c r="Q209" i="23"/>
  <c r="Q210" i="23"/>
  <c r="Q211" i="23"/>
  <c r="Q212" i="23"/>
  <c r="Q213" i="23"/>
  <c r="Q214" i="23"/>
  <c r="Q215" i="23"/>
  <c r="Q216" i="23"/>
  <c r="Q217" i="23"/>
  <c r="Q218" i="23"/>
  <c r="Q219" i="23"/>
  <c r="Q220" i="23"/>
  <c r="Q221" i="23"/>
  <c r="Q222" i="23"/>
  <c r="Q223" i="23"/>
  <c r="Q224" i="23"/>
  <c r="Q225" i="23"/>
  <c r="Q226" i="23"/>
  <c r="Q227" i="23"/>
  <c r="Q228" i="23"/>
  <c r="Q229" i="23"/>
  <c r="Q230" i="23"/>
  <c r="Q231" i="23"/>
  <c r="Q232" i="23"/>
  <c r="Q233" i="23"/>
  <c r="Q234" i="23"/>
  <c r="Q235" i="23"/>
  <c r="Q236" i="23"/>
  <c r="Q237" i="23"/>
  <c r="Q238" i="23"/>
  <c r="Q239" i="23"/>
  <c r="Q240" i="23"/>
  <c r="Q241" i="23"/>
  <c r="Q242" i="23"/>
  <c r="Q243" i="23"/>
  <c r="Q244" i="23"/>
  <c r="Q245" i="23"/>
  <c r="Q246" i="23"/>
  <c r="Q247" i="23"/>
  <c r="Q248" i="23"/>
  <c r="Q249" i="23"/>
  <c r="Q250" i="23"/>
  <c r="Q251" i="23"/>
  <c r="Q252" i="23"/>
  <c r="Q253" i="23"/>
  <c r="Q254" i="23"/>
  <c r="Q255" i="23"/>
  <c r="Q256" i="23"/>
  <c r="Q257" i="23"/>
  <c r="Q258" i="23"/>
  <c r="Q259" i="23"/>
  <c r="Q260" i="23"/>
  <c r="Q261" i="23"/>
  <c r="Q262" i="23"/>
  <c r="Q263" i="23"/>
  <c r="Q264" i="23"/>
  <c r="Q265" i="23"/>
  <c r="Q266" i="23"/>
  <c r="Q267" i="23"/>
  <c r="Q268" i="23"/>
  <c r="Q269" i="23"/>
  <c r="Q270" i="23"/>
  <c r="Q271" i="23"/>
  <c r="Q272" i="23"/>
  <c r="Q273" i="23"/>
  <c r="Q274" i="23"/>
  <c r="Q275" i="23"/>
  <c r="Q276" i="23"/>
  <c r="Q277" i="23"/>
  <c r="Q278" i="23"/>
  <c r="Q279" i="23"/>
  <c r="Q280" i="23"/>
  <c r="Q281" i="23"/>
  <c r="Q282" i="23"/>
  <c r="Q283" i="23"/>
  <c r="Q284" i="23"/>
  <c r="Q285" i="23"/>
  <c r="Q286" i="23"/>
  <c r="Q287" i="23"/>
  <c r="Q288" i="23"/>
  <c r="Q289" i="23"/>
  <c r="Q290" i="23"/>
  <c r="Q291" i="23"/>
  <c r="Q292" i="23"/>
  <c r="Q293" i="23"/>
  <c r="Q294" i="23"/>
  <c r="Q295" i="23"/>
  <c r="Q296" i="23"/>
  <c r="Q297" i="23"/>
  <c r="Q298" i="23"/>
  <c r="Q299" i="23"/>
  <c r="Q300" i="23"/>
  <c r="Q301" i="23"/>
  <c r="Q302" i="23"/>
  <c r="Q303" i="23"/>
  <c r="Q304" i="23"/>
  <c r="Q305" i="23"/>
  <c r="Q306" i="23"/>
  <c r="Q307" i="23"/>
  <c r="Q308" i="23"/>
  <c r="Q309" i="23"/>
  <c r="Q310" i="23"/>
  <c r="Q311" i="23"/>
  <c r="Q312" i="23"/>
  <c r="Q313" i="23"/>
  <c r="Q314" i="23"/>
  <c r="Q315" i="23"/>
  <c r="Q316" i="23"/>
  <c r="Q317" i="23"/>
  <c r="Q318" i="23"/>
  <c r="Q319" i="23"/>
  <c r="Q320" i="23"/>
  <c r="Q321" i="23"/>
  <c r="Q322" i="23"/>
  <c r="Q323" i="23"/>
  <c r="Q324" i="23"/>
  <c r="Q325" i="23"/>
  <c r="Q326" i="23"/>
  <c r="Q327" i="23"/>
  <c r="Q328" i="23"/>
  <c r="Q329" i="23"/>
  <c r="Q330" i="23"/>
  <c r="Q331" i="23"/>
  <c r="Q332" i="23"/>
  <c r="Q333" i="23"/>
  <c r="Q334" i="23"/>
  <c r="Q335" i="23"/>
  <c r="Q336" i="23"/>
  <c r="Q337" i="23"/>
  <c r="Q338" i="23"/>
  <c r="Q339" i="23"/>
  <c r="Q340" i="23"/>
  <c r="Q341" i="23"/>
  <c r="Q342" i="23"/>
  <c r="Q343" i="23"/>
  <c r="Q344" i="23"/>
  <c r="Q345" i="23"/>
  <c r="Q346" i="23"/>
  <c r="Q347" i="23"/>
  <c r="Q348" i="23"/>
  <c r="Q349" i="23"/>
  <c r="Q350" i="23"/>
  <c r="Q351" i="23"/>
  <c r="Q352" i="23"/>
  <c r="Q353" i="23"/>
  <c r="Q354" i="23"/>
  <c r="Q355" i="23"/>
  <c r="Q356" i="23"/>
  <c r="Q357" i="23"/>
  <c r="Q358" i="23"/>
  <c r="Q359" i="23"/>
  <c r="Q360" i="23"/>
  <c r="Q361" i="23"/>
  <c r="Q362" i="23"/>
  <c r="Q363" i="23"/>
  <c r="Q364" i="23"/>
  <c r="Q365" i="23"/>
  <c r="Q366" i="23"/>
  <c r="Q367" i="23"/>
  <c r="Q368" i="23"/>
  <c r="Q369" i="23"/>
  <c r="Q370" i="23"/>
  <c r="Q371" i="23"/>
  <c r="F368" i="23"/>
  <c r="U368" i="23" s="1"/>
  <c r="F369" i="23"/>
  <c r="F370" i="23"/>
  <c r="F371" i="23"/>
  <c r="U371" i="23" s="1"/>
  <c r="U370" i="23"/>
  <c r="U369" i="23"/>
  <c r="F367" i="23"/>
  <c r="U367" i="23" s="1"/>
  <c r="F364" i="23"/>
  <c r="U364" i="23" s="1"/>
  <c r="F365" i="23"/>
  <c r="U365" i="23" s="1"/>
  <c r="F366" i="23"/>
  <c r="U366" i="23" s="1"/>
  <c r="F334" i="23"/>
  <c r="U334" i="23" s="1"/>
  <c r="F335" i="23"/>
  <c r="U335" i="23" s="1"/>
  <c r="F336" i="23"/>
  <c r="U336" i="23" s="1"/>
  <c r="F337" i="23"/>
  <c r="U337" i="23" s="1"/>
  <c r="F338" i="23"/>
  <c r="U338" i="23" s="1"/>
  <c r="F339" i="23"/>
  <c r="U339" i="23" s="1"/>
  <c r="F340" i="23"/>
  <c r="U340" i="23" s="1"/>
  <c r="F341" i="23"/>
  <c r="U341" i="23" s="1"/>
  <c r="F342" i="23"/>
  <c r="U342" i="23" s="1"/>
  <c r="F343" i="23"/>
  <c r="U343" i="23" s="1"/>
  <c r="F344" i="23"/>
  <c r="U344" i="23" s="1"/>
  <c r="F345" i="23"/>
  <c r="U345" i="23" s="1"/>
  <c r="F346" i="23"/>
  <c r="U346" i="23" s="1"/>
  <c r="F347" i="23"/>
  <c r="U347" i="23" s="1"/>
  <c r="F348" i="23"/>
  <c r="U348" i="23" s="1"/>
  <c r="F349" i="23"/>
  <c r="U349" i="23" s="1"/>
  <c r="F350" i="23"/>
  <c r="U350" i="23" s="1"/>
  <c r="F351" i="23"/>
  <c r="U351" i="23" s="1"/>
  <c r="F352" i="23"/>
  <c r="U352" i="23" s="1"/>
  <c r="F353" i="23"/>
  <c r="U353" i="23" s="1"/>
  <c r="F354" i="23"/>
  <c r="U354" i="23" s="1"/>
  <c r="F355" i="23"/>
  <c r="U355" i="23" s="1"/>
  <c r="F356" i="23"/>
  <c r="U356" i="23" s="1"/>
  <c r="F357" i="23"/>
  <c r="U357" i="23" s="1"/>
  <c r="F358" i="23"/>
  <c r="U358" i="23" s="1"/>
  <c r="F359" i="23"/>
  <c r="U359" i="23" s="1"/>
  <c r="F360" i="23"/>
  <c r="U360" i="23" s="1"/>
  <c r="F361" i="23"/>
  <c r="U361" i="23" s="1"/>
  <c r="F362" i="23"/>
  <c r="U362" i="23" s="1"/>
  <c r="F363" i="23"/>
  <c r="U363" i="23" s="1"/>
  <c r="F304" i="23"/>
  <c r="U304" i="23" s="1"/>
  <c r="F305" i="23"/>
  <c r="U305" i="23" s="1"/>
  <c r="F306" i="23"/>
  <c r="U306" i="23" s="1"/>
  <c r="F307" i="23"/>
  <c r="U307" i="23" s="1"/>
  <c r="F308" i="23"/>
  <c r="U308" i="23" s="1"/>
  <c r="F309" i="23"/>
  <c r="U309" i="23" s="1"/>
  <c r="F310" i="23"/>
  <c r="U310" i="23" s="1"/>
  <c r="F311" i="23"/>
  <c r="U311" i="23" s="1"/>
  <c r="F312" i="23"/>
  <c r="U312" i="23" s="1"/>
  <c r="F313" i="23"/>
  <c r="U313" i="23" s="1"/>
  <c r="F314" i="23"/>
  <c r="U314" i="23" s="1"/>
  <c r="F315" i="23"/>
  <c r="U315" i="23" s="1"/>
  <c r="F316" i="23"/>
  <c r="U316" i="23" s="1"/>
  <c r="F317" i="23"/>
  <c r="U317" i="23" s="1"/>
  <c r="F318" i="23"/>
  <c r="U318" i="23" s="1"/>
  <c r="F319" i="23"/>
  <c r="U319" i="23" s="1"/>
  <c r="F320" i="23"/>
  <c r="U320" i="23" s="1"/>
  <c r="F321" i="23"/>
  <c r="U321" i="23" s="1"/>
  <c r="F322" i="23"/>
  <c r="U322" i="23" s="1"/>
  <c r="F323" i="23"/>
  <c r="U323" i="23" s="1"/>
  <c r="F324" i="23"/>
  <c r="U324" i="23" s="1"/>
  <c r="F325" i="23"/>
  <c r="U325" i="23" s="1"/>
  <c r="F326" i="23"/>
  <c r="U326" i="23" s="1"/>
  <c r="F327" i="23"/>
  <c r="U327" i="23" s="1"/>
  <c r="F328" i="23"/>
  <c r="U328" i="23" s="1"/>
  <c r="F329" i="23"/>
  <c r="U329" i="23" s="1"/>
  <c r="F330" i="23"/>
  <c r="U330" i="23" s="1"/>
  <c r="F331" i="23"/>
  <c r="U331" i="23" s="1"/>
  <c r="F332" i="23"/>
  <c r="U332" i="23" s="1"/>
  <c r="F333" i="23"/>
  <c r="U333" i="23" s="1"/>
  <c r="F274" i="23"/>
  <c r="U274" i="23" s="1"/>
  <c r="F275" i="23"/>
  <c r="U275" i="23" s="1"/>
  <c r="F276" i="23"/>
  <c r="U276" i="23" s="1"/>
  <c r="F277" i="23"/>
  <c r="U277" i="23" s="1"/>
  <c r="F278" i="23"/>
  <c r="U278" i="23" s="1"/>
  <c r="F279" i="23"/>
  <c r="U279" i="23" s="1"/>
  <c r="F280" i="23"/>
  <c r="U280" i="23" s="1"/>
  <c r="F281" i="23"/>
  <c r="U281" i="23" s="1"/>
  <c r="F282" i="23"/>
  <c r="U282" i="23" s="1"/>
  <c r="F283" i="23"/>
  <c r="U283" i="23" s="1"/>
  <c r="F284" i="23"/>
  <c r="U284" i="23" s="1"/>
  <c r="F285" i="23"/>
  <c r="U285" i="23" s="1"/>
  <c r="F286" i="23"/>
  <c r="U286" i="23" s="1"/>
  <c r="F287" i="23"/>
  <c r="U287" i="23" s="1"/>
  <c r="F288" i="23"/>
  <c r="U288" i="23" s="1"/>
  <c r="F289" i="23"/>
  <c r="U289" i="23" s="1"/>
  <c r="F290" i="23"/>
  <c r="U290" i="23" s="1"/>
  <c r="F291" i="23"/>
  <c r="U291" i="23" s="1"/>
  <c r="F292" i="23"/>
  <c r="U292" i="23" s="1"/>
  <c r="F293" i="23"/>
  <c r="U293" i="23" s="1"/>
  <c r="F294" i="23"/>
  <c r="U294" i="23" s="1"/>
  <c r="F295" i="23"/>
  <c r="U295" i="23" s="1"/>
  <c r="F296" i="23"/>
  <c r="U296" i="23" s="1"/>
  <c r="F297" i="23"/>
  <c r="U297" i="23" s="1"/>
  <c r="F298" i="23"/>
  <c r="U298" i="23" s="1"/>
  <c r="F299" i="23"/>
  <c r="U299" i="23" s="1"/>
  <c r="F300" i="23"/>
  <c r="U300" i="23" s="1"/>
  <c r="F301" i="23"/>
  <c r="U301" i="23" s="1"/>
  <c r="F302" i="23"/>
  <c r="U302" i="23" s="1"/>
  <c r="F303" i="23"/>
  <c r="U303" i="23" s="1"/>
  <c r="F244" i="23"/>
  <c r="U244" i="23" s="1"/>
  <c r="F245" i="23"/>
  <c r="U245" i="23" s="1"/>
  <c r="F246" i="23"/>
  <c r="U246" i="23" s="1"/>
  <c r="F247" i="23"/>
  <c r="U247" i="23" s="1"/>
  <c r="F248" i="23"/>
  <c r="U248" i="23" s="1"/>
  <c r="F249" i="23"/>
  <c r="U249" i="23" s="1"/>
  <c r="F250" i="23"/>
  <c r="U250" i="23" s="1"/>
  <c r="F251" i="23"/>
  <c r="U251" i="23" s="1"/>
  <c r="F252" i="23"/>
  <c r="U252" i="23" s="1"/>
  <c r="F253" i="23"/>
  <c r="U253" i="23" s="1"/>
  <c r="F254" i="23"/>
  <c r="U254" i="23" s="1"/>
  <c r="F255" i="23"/>
  <c r="U255" i="23" s="1"/>
  <c r="F256" i="23"/>
  <c r="U256" i="23" s="1"/>
  <c r="F257" i="23"/>
  <c r="U257" i="23" s="1"/>
  <c r="F258" i="23"/>
  <c r="U258" i="23" s="1"/>
  <c r="F259" i="23"/>
  <c r="U259" i="23" s="1"/>
  <c r="F260" i="23"/>
  <c r="U260" i="23" s="1"/>
  <c r="F261" i="23"/>
  <c r="U261" i="23" s="1"/>
  <c r="F262" i="23"/>
  <c r="U262" i="23" s="1"/>
  <c r="F263" i="23"/>
  <c r="U263" i="23" s="1"/>
  <c r="F264" i="23"/>
  <c r="U264" i="23" s="1"/>
  <c r="F265" i="23"/>
  <c r="U265" i="23" s="1"/>
  <c r="F266" i="23"/>
  <c r="U266" i="23" s="1"/>
  <c r="F267" i="23"/>
  <c r="U267" i="23" s="1"/>
  <c r="F268" i="23"/>
  <c r="U268" i="23" s="1"/>
  <c r="F269" i="23"/>
  <c r="U269" i="23" s="1"/>
  <c r="F270" i="23"/>
  <c r="U270" i="23" s="1"/>
  <c r="F271" i="23"/>
  <c r="U271" i="23" s="1"/>
  <c r="F272" i="23"/>
  <c r="U272" i="23" s="1"/>
  <c r="F273" i="23"/>
  <c r="U273" i="23" s="1"/>
  <c r="F214" i="23"/>
  <c r="U214" i="23" s="1"/>
  <c r="F215" i="23"/>
  <c r="U215" i="23" s="1"/>
  <c r="F216" i="23"/>
  <c r="U216" i="23" s="1"/>
  <c r="F217" i="23"/>
  <c r="U217" i="23" s="1"/>
  <c r="F218" i="23"/>
  <c r="U218" i="23" s="1"/>
  <c r="F219" i="23"/>
  <c r="U219" i="23" s="1"/>
  <c r="F220" i="23"/>
  <c r="U220" i="23" s="1"/>
  <c r="F221" i="23"/>
  <c r="U221" i="23" s="1"/>
  <c r="F222" i="23"/>
  <c r="U222" i="23" s="1"/>
  <c r="F223" i="23"/>
  <c r="U223" i="23" s="1"/>
  <c r="F224" i="23"/>
  <c r="U224" i="23" s="1"/>
  <c r="F225" i="23"/>
  <c r="U225" i="23" s="1"/>
  <c r="F226" i="23"/>
  <c r="U226" i="23" s="1"/>
  <c r="F227" i="23"/>
  <c r="U227" i="23" s="1"/>
  <c r="F228" i="23"/>
  <c r="U228" i="23" s="1"/>
  <c r="F229" i="23"/>
  <c r="U229" i="23" s="1"/>
  <c r="F230" i="23"/>
  <c r="U230" i="23" s="1"/>
  <c r="F231" i="23"/>
  <c r="U231" i="23" s="1"/>
  <c r="F232" i="23"/>
  <c r="U232" i="23" s="1"/>
  <c r="F233" i="23"/>
  <c r="U233" i="23" s="1"/>
  <c r="F234" i="23"/>
  <c r="U234" i="23" s="1"/>
  <c r="F235" i="23"/>
  <c r="U235" i="23" s="1"/>
  <c r="F236" i="23"/>
  <c r="U236" i="23" s="1"/>
  <c r="F237" i="23"/>
  <c r="U237" i="23" s="1"/>
  <c r="F238" i="23"/>
  <c r="U238" i="23" s="1"/>
  <c r="F239" i="23"/>
  <c r="U239" i="23" s="1"/>
  <c r="F240" i="23"/>
  <c r="U240" i="23" s="1"/>
  <c r="F241" i="23"/>
  <c r="U241" i="23" s="1"/>
  <c r="F242" i="23"/>
  <c r="U242" i="23" s="1"/>
  <c r="F243" i="23"/>
  <c r="U243" i="23" s="1"/>
  <c r="F184" i="23"/>
  <c r="U184" i="23" s="1"/>
  <c r="F185" i="23"/>
  <c r="U185" i="23" s="1"/>
  <c r="F186" i="23"/>
  <c r="U186" i="23" s="1"/>
  <c r="F187" i="23"/>
  <c r="U187" i="23" s="1"/>
  <c r="F188" i="23"/>
  <c r="U188" i="23" s="1"/>
  <c r="F189" i="23"/>
  <c r="U189" i="23" s="1"/>
  <c r="F190" i="23"/>
  <c r="U190" i="23" s="1"/>
  <c r="F191" i="23"/>
  <c r="U191" i="23" s="1"/>
  <c r="F192" i="23"/>
  <c r="U192" i="23" s="1"/>
  <c r="F193" i="23"/>
  <c r="U193" i="23" s="1"/>
  <c r="F194" i="23"/>
  <c r="U194" i="23" s="1"/>
  <c r="F195" i="23"/>
  <c r="U195" i="23" s="1"/>
  <c r="F196" i="23"/>
  <c r="U196" i="23" s="1"/>
  <c r="F197" i="23"/>
  <c r="U197" i="23" s="1"/>
  <c r="F198" i="23"/>
  <c r="U198" i="23" s="1"/>
  <c r="F199" i="23"/>
  <c r="U199" i="23" s="1"/>
  <c r="F200" i="23"/>
  <c r="U200" i="23" s="1"/>
  <c r="F201" i="23"/>
  <c r="U201" i="23" s="1"/>
  <c r="F202" i="23"/>
  <c r="U202" i="23" s="1"/>
  <c r="F203" i="23"/>
  <c r="U203" i="23" s="1"/>
  <c r="F204" i="23"/>
  <c r="U204" i="23" s="1"/>
  <c r="F205" i="23"/>
  <c r="U205" i="23" s="1"/>
  <c r="F206" i="23"/>
  <c r="U206" i="23" s="1"/>
  <c r="F207" i="23"/>
  <c r="U207" i="23" s="1"/>
  <c r="F208" i="23"/>
  <c r="U208" i="23" s="1"/>
  <c r="F209" i="23"/>
  <c r="U209" i="23" s="1"/>
  <c r="F210" i="23"/>
  <c r="U210" i="23" s="1"/>
  <c r="F211" i="23"/>
  <c r="U211" i="23" s="1"/>
  <c r="F212" i="23"/>
  <c r="U212" i="23" s="1"/>
  <c r="F213" i="23"/>
  <c r="U213" i="23" s="1"/>
  <c r="F154" i="23"/>
  <c r="U154" i="23" s="1"/>
  <c r="F155" i="23"/>
  <c r="U155" i="23" s="1"/>
  <c r="F156" i="23"/>
  <c r="U156" i="23" s="1"/>
  <c r="F157" i="23"/>
  <c r="U157" i="23" s="1"/>
  <c r="F158" i="23"/>
  <c r="U158" i="23" s="1"/>
  <c r="F159" i="23"/>
  <c r="U159" i="23" s="1"/>
  <c r="F160" i="23"/>
  <c r="U160" i="23" s="1"/>
  <c r="F161" i="23"/>
  <c r="U161" i="23" s="1"/>
  <c r="F162" i="23"/>
  <c r="U162" i="23" s="1"/>
  <c r="F163" i="23"/>
  <c r="U163" i="23" s="1"/>
  <c r="F164" i="23"/>
  <c r="U164" i="23" s="1"/>
  <c r="F165" i="23"/>
  <c r="U165" i="23" s="1"/>
  <c r="F166" i="23"/>
  <c r="U166" i="23" s="1"/>
  <c r="F167" i="23"/>
  <c r="U167" i="23" s="1"/>
  <c r="F168" i="23"/>
  <c r="U168" i="23" s="1"/>
  <c r="F169" i="23"/>
  <c r="U169" i="23" s="1"/>
  <c r="F170" i="23"/>
  <c r="U170" i="23" s="1"/>
  <c r="F171" i="23"/>
  <c r="U171" i="23" s="1"/>
  <c r="F172" i="23"/>
  <c r="U172" i="23" s="1"/>
  <c r="F173" i="23"/>
  <c r="U173" i="23" s="1"/>
  <c r="F174" i="23"/>
  <c r="U174" i="23" s="1"/>
  <c r="F175" i="23"/>
  <c r="U175" i="23" s="1"/>
  <c r="F176" i="23"/>
  <c r="U176" i="23" s="1"/>
  <c r="F177" i="23"/>
  <c r="U177" i="23" s="1"/>
  <c r="F178" i="23"/>
  <c r="U178" i="23" s="1"/>
  <c r="F179" i="23"/>
  <c r="U179" i="23" s="1"/>
  <c r="F180" i="23"/>
  <c r="U180" i="23" s="1"/>
  <c r="F181" i="23"/>
  <c r="U181" i="23" s="1"/>
  <c r="F182" i="23"/>
  <c r="U182" i="23" s="1"/>
  <c r="F183" i="23"/>
  <c r="U183" i="23" s="1"/>
  <c r="F64" i="23"/>
  <c r="U64" i="23" s="1"/>
  <c r="F65" i="23"/>
  <c r="U65" i="23" s="1"/>
  <c r="F66" i="23"/>
  <c r="U66" i="23" s="1"/>
  <c r="F67" i="23"/>
  <c r="U67" i="23" s="1"/>
  <c r="F68" i="23"/>
  <c r="U68" i="23" s="1"/>
  <c r="F69" i="23"/>
  <c r="U69" i="23" s="1"/>
  <c r="F70" i="23"/>
  <c r="U70" i="23" s="1"/>
  <c r="F71" i="23"/>
  <c r="U71" i="23" s="1"/>
  <c r="F72" i="23"/>
  <c r="U72" i="23" s="1"/>
  <c r="F73" i="23"/>
  <c r="U73" i="23" s="1"/>
  <c r="F74" i="23"/>
  <c r="U74" i="23" s="1"/>
  <c r="F75" i="23"/>
  <c r="U75" i="23" s="1"/>
  <c r="F76" i="23"/>
  <c r="U76" i="23" s="1"/>
  <c r="F77" i="23"/>
  <c r="U77" i="23" s="1"/>
  <c r="F78" i="23"/>
  <c r="U78" i="23" s="1"/>
  <c r="F79" i="23"/>
  <c r="U79" i="23" s="1"/>
  <c r="F80" i="23"/>
  <c r="U80" i="23" s="1"/>
  <c r="F81" i="23"/>
  <c r="U81" i="23" s="1"/>
  <c r="F82" i="23"/>
  <c r="U82" i="23" s="1"/>
  <c r="F83" i="23"/>
  <c r="U83" i="23" s="1"/>
  <c r="F84" i="23"/>
  <c r="U84" i="23" s="1"/>
  <c r="F85" i="23"/>
  <c r="U85" i="23" s="1"/>
  <c r="F86" i="23"/>
  <c r="U86" i="23" s="1"/>
  <c r="F87" i="23"/>
  <c r="U87" i="23" s="1"/>
  <c r="F88" i="23"/>
  <c r="U88" i="23" s="1"/>
  <c r="F89" i="23"/>
  <c r="U89" i="23" s="1"/>
  <c r="F90" i="23"/>
  <c r="U90" i="23" s="1"/>
  <c r="F91" i="23"/>
  <c r="U91" i="23" s="1"/>
  <c r="F92" i="23"/>
  <c r="U92" i="23" s="1"/>
  <c r="F93" i="23"/>
  <c r="U93" i="23" s="1"/>
  <c r="F94" i="23"/>
  <c r="U94" i="23" s="1"/>
  <c r="F95" i="23"/>
  <c r="U95" i="23" s="1"/>
  <c r="F96" i="23"/>
  <c r="U96" i="23" s="1"/>
  <c r="F97" i="23"/>
  <c r="U97" i="23" s="1"/>
  <c r="F98" i="23"/>
  <c r="U98" i="23" s="1"/>
  <c r="F99" i="23"/>
  <c r="U99" i="23" s="1"/>
  <c r="F100" i="23"/>
  <c r="U100" i="23" s="1"/>
  <c r="F101" i="23"/>
  <c r="U101" i="23" s="1"/>
  <c r="F102" i="23"/>
  <c r="U102" i="23" s="1"/>
  <c r="F103" i="23"/>
  <c r="U103" i="23" s="1"/>
  <c r="F104" i="23"/>
  <c r="U104" i="23" s="1"/>
  <c r="F105" i="23"/>
  <c r="U105" i="23" s="1"/>
  <c r="F106" i="23"/>
  <c r="U106" i="23" s="1"/>
  <c r="F107" i="23"/>
  <c r="U107" i="23" s="1"/>
  <c r="F108" i="23"/>
  <c r="U108" i="23" s="1"/>
  <c r="F109" i="23"/>
  <c r="U109" i="23" s="1"/>
  <c r="F110" i="23"/>
  <c r="U110" i="23" s="1"/>
  <c r="F111" i="23"/>
  <c r="U111" i="23" s="1"/>
  <c r="F112" i="23"/>
  <c r="U112" i="23" s="1"/>
  <c r="F113" i="23"/>
  <c r="U113" i="23" s="1"/>
  <c r="F114" i="23"/>
  <c r="U114" i="23" s="1"/>
  <c r="F115" i="23"/>
  <c r="U115" i="23" s="1"/>
  <c r="F116" i="23"/>
  <c r="U116" i="23" s="1"/>
  <c r="F117" i="23"/>
  <c r="U117" i="23" s="1"/>
  <c r="F118" i="23"/>
  <c r="U118" i="23" s="1"/>
  <c r="F119" i="23"/>
  <c r="U119" i="23" s="1"/>
  <c r="F120" i="23"/>
  <c r="U120" i="23" s="1"/>
  <c r="F121" i="23"/>
  <c r="U121" i="23" s="1"/>
  <c r="F122" i="23"/>
  <c r="U122" i="23" s="1"/>
  <c r="F123" i="23"/>
  <c r="U123" i="23" s="1"/>
  <c r="F124" i="23"/>
  <c r="U124" i="23" s="1"/>
  <c r="F125" i="23"/>
  <c r="U125" i="23" s="1"/>
  <c r="F126" i="23"/>
  <c r="U126" i="23" s="1"/>
  <c r="F127" i="23"/>
  <c r="U127" i="23" s="1"/>
  <c r="F128" i="23"/>
  <c r="U128" i="23" s="1"/>
  <c r="F129" i="23"/>
  <c r="U129" i="23" s="1"/>
  <c r="F130" i="23"/>
  <c r="U130" i="23" s="1"/>
  <c r="F131" i="23"/>
  <c r="U131" i="23" s="1"/>
  <c r="F132" i="23"/>
  <c r="U132" i="23" s="1"/>
  <c r="F133" i="23"/>
  <c r="U133" i="23" s="1"/>
  <c r="F134" i="23"/>
  <c r="U134" i="23" s="1"/>
  <c r="F135" i="23"/>
  <c r="U135" i="23" s="1"/>
  <c r="F136" i="23"/>
  <c r="U136" i="23" s="1"/>
  <c r="F137" i="23"/>
  <c r="U137" i="23" s="1"/>
  <c r="F138" i="23"/>
  <c r="U138" i="23" s="1"/>
  <c r="F139" i="23"/>
  <c r="U139" i="23" s="1"/>
  <c r="F140" i="23"/>
  <c r="U140" i="23" s="1"/>
  <c r="F141" i="23"/>
  <c r="U141" i="23" s="1"/>
  <c r="F142" i="23"/>
  <c r="U142" i="23" s="1"/>
  <c r="F143" i="23"/>
  <c r="U143" i="23" s="1"/>
  <c r="F144" i="23"/>
  <c r="U144" i="23" s="1"/>
  <c r="F145" i="23"/>
  <c r="U145" i="23" s="1"/>
  <c r="F146" i="23"/>
  <c r="U146" i="23" s="1"/>
  <c r="F147" i="23"/>
  <c r="U147" i="23" s="1"/>
  <c r="F148" i="23"/>
  <c r="U148" i="23" s="1"/>
  <c r="F149" i="23"/>
  <c r="U149" i="23" s="1"/>
  <c r="F150" i="23"/>
  <c r="U150" i="23" s="1"/>
  <c r="F151" i="23"/>
  <c r="U151" i="23" s="1"/>
  <c r="F152" i="23"/>
  <c r="U152" i="23" s="1"/>
  <c r="F153" i="23"/>
  <c r="U153" i="23" s="1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Y4" i="23"/>
  <c r="Z4" i="23" l="1"/>
  <c r="B20" i="24"/>
  <c r="B19" i="24"/>
  <c r="B18" i="24"/>
  <c r="B17" i="24"/>
  <c r="B16" i="24"/>
  <c r="B15" i="24"/>
  <c r="K31" i="23" l="1"/>
  <c r="F16" i="23" l="1"/>
  <c r="U16" i="23" s="1"/>
  <c r="F17" i="23"/>
  <c r="U17" i="23" s="1"/>
  <c r="F18" i="23"/>
  <c r="F19" i="23"/>
  <c r="F20" i="23"/>
  <c r="U20" i="23" s="1"/>
  <c r="F21" i="23"/>
  <c r="U21" i="23" s="1"/>
  <c r="F22" i="23"/>
  <c r="U22" i="23" s="1"/>
  <c r="F23" i="23"/>
  <c r="U23" i="23" s="1"/>
  <c r="F24" i="23"/>
  <c r="U24" i="23" s="1"/>
  <c r="F25" i="23"/>
  <c r="U25" i="23" s="1"/>
  <c r="F26" i="23"/>
  <c r="U26" i="23" s="1"/>
  <c r="F27" i="23"/>
  <c r="U27" i="23" s="1"/>
  <c r="F28" i="23"/>
  <c r="U28" i="23" s="1"/>
  <c r="F29" i="23"/>
  <c r="U29" i="23" s="1"/>
  <c r="F30" i="23"/>
  <c r="U30" i="23" s="1"/>
  <c r="F31" i="23"/>
  <c r="U31" i="23" s="1"/>
  <c r="F32" i="23"/>
  <c r="F63" i="23"/>
  <c r="U63" i="23" s="1"/>
  <c r="F15" i="23"/>
  <c r="F14" i="23" l="1"/>
  <c r="N31" i="23"/>
  <c r="F374" i="23" l="1"/>
  <c r="L374" i="23" l="1"/>
  <c r="J374" i="23"/>
  <c r="K374" i="23"/>
  <c r="S374" i="23" l="1"/>
  <c r="U374" i="23"/>
  <c r="N374" i="23"/>
  <c r="R374" i="23"/>
  <c r="M374" i="23"/>
  <c r="Q374" i="23"/>
  <c r="O374" i="23"/>
  <c r="P374" i="23"/>
  <c r="F10" i="23"/>
  <c r="F11" i="23"/>
  <c r="F6" i="23" l="1"/>
  <c r="F7" i="23"/>
  <c r="C11" i="24" l="1"/>
  <c r="F13" i="23" l="1"/>
  <c r="F12" i="23"/>
  <c r="S2" i="23"/>
  <c r="A7" i="23"/>
  <c r="Z63" i="23"/>
  <c r="W63" i="23"/>
  <c r="Y63" i="23"/>
  <c r="X63" i="23"/>
  <c r="Z31" i="23"/>
  <c r="W31" i="23"/>
  <c r="Y31" i="23"/>
  <c r="X31" i="23"/>
  <c r="Z30" i="23"/>
  <c r="W30" i="23"/>
  <c r="Y30" i="23"/>
  <c r="X30" i="23"/>
  <c r="Z29" i="23"/>
  <c r="W29" i="23"/>
  <c r="Y29" i="23"/>
  <c r="X29" i="23"/>
  <c r="Z28" i="23"/>
  <c r="W28" i="23"/>
  <c r="Y28" i="23"/>
  <c r="X28" i="23"/>
  <c r="Z27" i="23"/>
  <c r="W27" i="23"/>
  <c r="Y27" i="23"/>
  <c r="X27" i="23"/>
  <c r="Z26" i="23"/>
  <c r="W26" i="23"/>
  <c r="Y26" i="23"/>
  <c r="X26" i="23"/>
  <c r="Z25" i="23"/>
  <c r="W25" i="23"/>
  <c r="Y25" i="23"/>
  <c r="X25" i="23"/>
  <c r="Z24" i="23"/>
  <c r="W24" i="23"/>
  <c r="Y24" i="23"/>
  <c r="X24" i="23"/>
  <c r="Z23" i="23"/>
  <c r="Z22" i="23"/>
  <c r="Z21" i="23"/>
  <c r="Z20" i="23"/>
  <c r="B6" i="23"/>
  <c r="F5" i="19"/>
  <c r="F6" i="19"/>
  <c r="F7" i="19"/>
  <c r="T7" i="19" s="1"/>
  <c r="F8" i="19"/>
  <c r="F9" i="19"/>
  <c r="F10" i="19"/>
  <c r="F11" i="19"/>
  <c r="T11" i="19" s="1"/>
  <c r="F12" i="19"/>
  <c r="F13" i="19"/>
  <c r="F14" i="19"/>
  <c r="F15" i="19"/>
  <c r="T15" i="19" s="1"/>
  <c r="F16" i="19"/>
  <c r="F17" i="19"/>
  <c r="F18" i="19"/>
  <c r="F19" i="19"/>
  <c r="V19" i="19" s="1"/>
  <c r="F20" i="19"/>
  <c r="F21" i="19"/>
  <c r="F22" i="19"/>
  <c r="F23" i="19"/>
  <c r="V23" i="19" s="1"/>
  <c r="F24" i="19"/>
  <c r="F25" i="19"/>
  <c r="F26" i="19"/>
  <c r="F27" i="19"/>
  <c r="V27" i="19" s="1"/>
  <c r="F28" i="19"/>
  <c r="F29" i="19"/>
  <c r="F30" i="19"/>
  <c r="F31" i="19"/>
  <c r="V31" i="19" s="1"/>
  <c r="F32" i="19"/>
  <c r="F33" i="19"/>
  <c r="F34" i="19"/>
  <c r="E5" i="19"/>
  <c r="Q5" i="19" s="1"/>
  <c r="E6" i="19"/>
  <c r="E7" i="19"/>
  <c r="E8" i="19"/>
  <c r="E9" i="19"/>
  <c r="R9" i="19" s="1"/>
  <c r="E10" i="19"/>
  <c r="E11" i="19"/>
  <c r="E12" i="19"/>
  <c r="E13" i="19"/>
  <c r="J13" i="19" s="1"/>
  <c r="E14" i="19"/>
  <c r="E15" i="19"/>
  <c r="E16" i="19"/>
  <c r="E17" i="19"/>
  <c r="Q17" i="19" s="1"/>
  <c r="E18" i="19"/>
  <c r="E19" i="19"/>
  <c r="E20" i="19"/>
  <c r="E21" i="19"/>
  <c r="S21" i="19" s="1"/>
  <c r="E22" i="19"/>
  <c r="E23" i="19"/>
  <c r="E24" i="19"/>
  <c r="E25" i="19"/>
  <c r="R25" i="19" s="1"/>
  <c r="E26" i="19"/>
  <c r="J26" i="19" s="1"/>
  <c r="E27" i="19"/>
  <c r="J27" i="19" s="1"/>
  <c r="E28" i="19"/>
  <c r="J28" i="19" s="1"/>
  <c r="E29" i="19"/>
  <c r="J29" i="19" s="1"/>
  <c r="E30" i="19"/>
  <c r="J30" i="19" s="1"/>
  <c r="E31" i="19"/>
  <c r="E32" i="19"/>
  <c r="E33" i="19"/>
  <c r="J33" i="19" s="1"/>
  <c r="E34" i="19"/>
  <c r="F4" i="19"/>
  <c r="E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4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7" i="19"/>
  <c r="G33" i="19"/>
  <c r="G34" i="19"/>
  <c r="L34" i="19" s="1"/>
  <c r="G18" i="19"/>
  <c r="G24" i="19"/>
  <c r="G26" i="19"/>
  <c r="G28" i="19"/>
  <c r="K28" i="19" s="1"/>
  <c r="G29" i="19"/>
  <c r="G30" i="19"/>
  <c r="G31" i="19"/>
  <c r="G32" i="19"/>
  <c r="K32" i="19" s="1"/>
  <c r="G12" i="19"/>
  <c r="G17" i="19"/>
  <c r="B4" i="19"/>
  <c r="B33" i="19"/>
  <c r="B34" i="19"/>
  <c r="B32" i="19"/>
  <c r="B26" i="19"/>
  <c r="B27" i="19"/>
  <c r="B28" i="19"/>
  <c r="B29" i="19"/>
  <c r="B30" i="19"/>
  <c r="B31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6" i="19"/>
  <c r="B7" i="19"/>
  <c r="B8" i="19"/>
  <c r="B9" i="19"/>
  <c r="B10" i="19"/>
  <c r="B5" i="19"/>
  <c r="O35" i="19"/>
  <c r="O36" i="19" s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4" i="19"/>
  <c r="M35" i="19" s="1"/>
  <c r="U16" i="19"/>
  <c r="V17" i="19"/>
  <c r="U18" i="19"/>
  <c r="U20" i="19"/>
  <c r="V21" i="19"/>
  <c r="U22" i="19"/>
  <c r="U24" i="19"/>
  <c r="V25" i="19"/>
  <c r="U26" i="19"/>
  <c r="U28" i="19"/>
  <c r="V29" i="19"/>
  <c r="U30" i="19"/>
  <c r="U32" i="19"/>
  <c r="V33" i="19"/>
  <c r="U34" i="19"/>
  <c r="U8" i="19"/>
  <c r="V9" i="19"/>
  <c r="U10" i="19"/>
  <c r="V11" i="19"/>
  <c r="U12" i="19"/>
  <c r="V13" i="19"/>
  <c r="U14" i="19"/>
  <c r="V15" i="19"/>
  <c r="S8" i="19"/>
  <c r="S10" i="19"/>
  <c r="R11" i="19"/>
  <c r="J12" i="19"/>
  <c r="S14" i="19"/>
  <c r="R15" i="19"/>
  <c r="R7" i="19"/>
  <c r="J11" i="19"/>
  <c r="J10" i="19"/>
  <c r="U6" i="19"/>
  <c r="S6" i="19"/>
  <c r="R5" i="19"/>
  <c r="R4" i="19"/>
  <c r="T5" i="19"/>
  <c r="T4" i="19"/>
  <c r="Q33" i="19"/>
  <c r="Q31" i="19"/>
  <c r="J31" i="19"/>
  <c r="Q29" i="19"/>
  <c r="Q27" i="19"/>
  <c r="Q23" i="19"/>
  <c r="J23" i="19"/>
  <c r="S19" i="19"/>
  <c r="J19" i="19"/>
  <c r="S34" i="19"/>
  <c r="J34" i="19"/>
  <c r="S32" i="19"/>
  <c r="J32" i="19"/>
  <c r="S30" i="19"/>
  <c r="S28" i="19"/>
  <c r="S26" i="19"/>
  <c r="S24" i="19"/>
  <c r="J24" i="19"/>
  <c r="S22" i="19"/>
  <c r="J22" i="19"/>
  <c r="S20" i="19"/>
  <c r="J20" i="19"/>
  <c r="S18" i="19"/>
  <c r="J18" i="19"/>
  <c r="S16" i="19"/>
  <c r="J16" i="19"/>
  <c r="R31" i="19"/>
  <c r="R27" i="19"/>
  <c r="S33" i="19"/>
  <c r="R29" i="19"/>
  <c r="R19" i="19"/>
  <c r="S31" i="19"/>
  <c r="S27" i="19"/>
  <c r="R23" i="19"/>
  <c r="S23" i="19"/>
  <c r="Q18" i="19"/>
  <c r="Q34" i="19"/>
  <c r="Q32" i="19"/>
  <c r="Q30" i="19"/>
  <c r="Q28" i="19"/>
  <c r="Q26" i="19"/>
  <c r="Q24" i="19"/>
  <c r="Q22" i="19"/>
  <c r="Q20" i="19"/>
  <c r="R18" i="19"/>
  <c r="Q19" i="19"/>
  <c r="R17" i="19"/>
  <c r="R34" i="19"/>
  <c r="R32" i="19"/>
  <c r="R30" i="19"/>
  <c r="R28" i="19"/>
  <c r="R26" i="19"/>
  <c r="R24" i="19"/>
  <c r="R22" i="19"/>
  <c r="R20" i="19"/>
  <c r="T17" i="19"/>
  <c r="T33" i="19"/>
  <c r="T29" i="19"/>
  <c r="T25" i="19"/>
  <c r="T21" i="19"/>
  <c r="U17" i="19"/>
  <c r="U33" i="19"/>
  <c r="U31" i="19"/>
  <c r="U29" i="19"/>
  <c r="U25" i="19"/>
  <c r="U23" i="19"/>
  <c r="U21" i="19"/>
  <c r="Q4" i="19"/>
  <c r="Q15" i="19"/>
  <c r="Q11" i="19"/>
  <c r="Q7" i="19"/>
  <c r="R16" i="19"/>
  <c r="R14" i="19"/>
  <c r="R12" i="19"/>
  <c r="R10" i="19"/>
  <c r="R8" i="19"/>
  <c r="R6" i="19"/>
  <c r="S4" i="19"/>
  <c r="S15" i="19"/>
  <c r="S11" i="19"/>
  <c r="S9" i="19"/>
  <c r="S7" i="19"/>
  <c r="T16" i="19"/>
  <c r="T14" i="19"/>
  <c r="T12" i="19"/>
  <c r="T10" i="19"/>
  <c r="T8" i="19"/>
  <c r="T6" i="19"/>
  <c r="U4" i="19"/>
  <c r="U13" i="19"/>
  <c r="U11" i="19"/>
  <c r="U9" i="19"/>
  <c r="U5" i="19"/>
  <c r="V34" i="19"/>
  <c r="V32" i="19"/>
  <c r="V30" i="19"/>
  <c r="V28" i="19"/>
  <c r="V26" i="19"/>
  <c r="V24" i="19"/>
  <c r="V22" i="19"/>
  <c r="V20" i="19"/>
  <c r="V18" i="19"/>
  <c r="V16" i="19"/>
  <c r="V14" i="19"/>
  <c r="V12" i="19"/>
  <c r="V10" i="19"/>
  <c r="T34" i="19"/>
  <c r="T32" i="19"/>
  <c r="T30" i="19"/>
  <c r="T28" i="19"/>
  <c r="T26" i="19"/>
  <c r="T24" i="19"/>
  <c r="T22" i="19"/>
  <c r="T20" i="19"/>
  <c r="T18" i="19"/>
  <c r="Q16" i="19"/>
  <c r="Q14" i="19"/>
  <c r="Q12" i="19"/>
  <c r="Q10" i="19"/>
  <c r="Q8" i="19"/>
  <c r="Q6" i="19"/>
  <c r="S12" i="19"/>
  <c r="T13" i="19"/>
  <c r="T9" i="19"/>
  <c r="G19" i="19"/>
  <c r="J15" i="19"/>
  <c r="J14" i="19"/>
  <c r="G11" i="19"/>
  <c r="L11" i="19" s="1"/>
  <c r="G13" i="19"/>
  <c r="K13" i="19" s="1"/>
  <c r="G16" i="19"/>
  <c r="L16" i="19" s="1"/>
  <c r="G23" i="19"/>
  <c r="G6" i="19"/>
  <c r="L6" i="19" s="1"/>
  <c r="G27" i="19"/>
  <c r="L27" i="19" s="1"/>
  <c r="G25" i="19"/>
  <c r="K25" i="19" s="1"/>
  <c r="G14" i="19"/>
  <c r="G10" i="19"/>
  <c r="K10" i="19" s="1"/>
  <c r="G15" i="19"/>
  <c r="G20" i="19"/>
  <c r="L20" i="19" s="1"/>
  <c r="G22" i="19"/>
  <c r="L22" i="19" s="1"/>
  <c r="G21" i="19"/>
  <c r="K21" i="19" s="1"/>
  <c r="G5" i="19"/>
  <c r="L5" i="19" s="1"/>
  <c r="G9" i="19"/>
  <c r="G8" i="19"/>
  <c r="L8" i="19" s="1"/>
  <c r="I37" i="19"/>
  <c r="H37" i="19"/>
  <c r="I35" i="19"/>
  <c r="G43" i="19"/>
  <c r="H35" i="19"/>
  <c r="L33" i="19"/>
  <c r="K31" i="19"/>
  <c r="K30" i="19"/>
  <c r="K29" i="19"/>
  <c r="K27" i="19"/>
  <c r="K26" i="19"/>
  <c r="K24" i="19"/>
  <c r="K23" i="19"/>
  <c r="K22" i="19"/>
  <c r="K19" i="19"/>
  <c r="K18" i="19"/>
  <c r="K17" i="19"/>
  <c r="K15" i="19"/>
  <c r="K14" i="19"/>
  <c r="K12" i="19"/>
  <c r="J9" i="19"/>
  <c r="V8" i="19"/>
  <c r="J8" i="19"/>
  <c r="J7" i="19"/>
  <c r="V6" i="19"/>
  <c r="J6" i="19"/>
  <c r="V5" i="19"/>
  <c r="J5" i="19"/>
  <c r="V4" i="19"/>
  <c r="G4" i="19"/>
  <c r="L26" i="19"/>
  <c r="L28" i="19"/>
  <c r="L29" i="19"/>
  <c r="L30" i="19"/>
  <c r="L31" i="19"/>
  <c r="L32" i="19"/>
  <c r="L12" i="19"/>
  <c r="L14" i="19"/>
  <c r="L15" i="19"/>
  <c r="L17" i="19"/>
  <c r="L18" i="19"/>
  <c r="L19" i="19"/>
  <c r="L23" i="19"/>
  <c r="L24" i="19"/>
  <c r="G7" i="19"/>
  <c r="L7" i="19" s="1"/>
  <c r="J4" i="19"/>
  <c r="J35" i="19" s="1"/>
  <c r="J36" i="19" s="1"/>
  <c r="K33" i="19"/>
  <c r="K34" i="19"/>
  <c r="I36" i="19"/>
  <c r="I38" i="19"/>
  <c r="K9" i="19"/>
  <c r="L9" i="19"/>
  <c r="K5" i="19"/>
  <c r="G35" i="19"/>
  <c r="G41" i="19" s="1"/>
  <c r="G44" i="19" s="1"/>
  <c r="H44" i="19" s="1"/>
  <c r="K4" i="19"/>
  <c r="K35" i="19" s="1"/>
  <c r="K36" i="19" s="1"/>
  <c r="L4" i="19"/>
  <c r="L35" i="19" s="1"/>
  <c r="L36" i="19" s="1"/>
  <c r="K8" i="19"/>
  <c r="B7" i="11"/>
  <c r="B13" i="11" s="1"/>
  <c r="G37" i="19"/>
  <c r="B10" i="11"/>
  <c r="C30" i="19"/>
  <c r="C21" i="19"/>
  <c r="C34" i="19"/>
  <c r="C14" i="19"/>
  <c r="C18" i="19"/>
  <c r="C26" i="19"/>
  <c r="C31" i="19"/>
  <c r="C23" i="19"/>
  <c r="C24" i="19"/>
  <c r="C28" i="19"/>
  <c r="C25" i="19"/>
  <c r="C17" i="19"/>
  <c r="C10" i="19"/>
  <c r="C8" i="19"/>
  <c r="C12" i="19"/>
  <c r="C27" i="19"/>
  <c r="C20" i="19"/>
  <c r="C33" i="19"/>
  <c r="C22" i="19"/>
  <c r="C7" i="19"/>
  <c r="C6" i="19"/>
  <c r="C19" i="19"/>
  <c r="C13" i="19"/>
  <c r="C16" i="19"/>
  <c r="C32" i="19"/>
  <c r="C15" i="19"/>
  <c r="C29" i="19"/>
  <c r="C9" i="19"/>
  <c r="C5" i="19"/>
  <c r="C11" i="19"/>
  <c r="C4" i="19"/>
  <c r="C6" i="23"/>
  <c r="C7" i="23"/>
  <c r="Q7" i="23" l="1"/>
  <c r="Q6" i="23"/>
  <c r="R7" i="23"/>
  <c r="R6" i="23"/>
  <c r="S6" i="23"/>
  <c r="H36" i="19"/>
  <c r="H38" i="19" s="1"/>
  <c r="V7" i="19"/>
  <c r="K11" i="19"/>
  <c r="Q9" i="19"/>
  <c r="T23" i="19"/>
  <c r="T31" i="19"/>
  <c r="Q21" i="19"/>
  <c r="R33" i="19"/>
  <c r="R21" i="19"/>
  <c r="J17" i="19"/>
  <c r="J21" i="19"/>
  <c r="J25" i="19"/>
  <c r="K6" i="19"/>
  <c r="G42" i="19"/>
  <c r="U7" i="19"/>
  <c r="U15" i="19"/>
  <c r="S5" i="19"/>
  <c r="S13" i="19"/>
  <c r="U19" i="19"/>
  <c r="U27" i="19"/>
  <c r="S25" i="19"/>
  <c r="S17" i="19"/>
  <c r="Q25" i="19"/>
  <c r="R13" i="19"/>
  <c r="N35" i="19"/>
  <c r="N36" i="19" s="1"/>
  <c r="H45" i="19"/>
  <c r="L21" i="19"/>
  <c r="L10" i="19"/>
  <c r="Q13" i="19"/>
  <c r="T19" i="19"/>
  <c r="T27" i="19"/>
  <c r="S29" i="19"/>
  <c r="K7" i="19"/>
  <c r="L38" i="19"/>
  <c r="M38" i="19"/>
  <c r="L25" i="19"/>
  <c r="G38" i="19"/>
  <c r="G36" i="19"/>
  <c r="L13" i="19"/>
  <c r="K16" i="19"/>
  <c r="K20" i="19"/>
  <c r="J38" i="19"/>
  <c r="K38" i="19"/>
  <c r="J7" i="23"/>
  <c r="K7" i="23"/>
  <c r="J6" i="23"/>
  <c r="K6" i="23"/>
  <c r="N7" i="23"/>
  <c r="M7" i="23"/>
  <c r="L7" i="23"/>
  <c r="P7" i="23"/>
  <c r="O7" i="23"/>
  <c r="L6" i="23"/>
  <c r="P6" i="23"/>
  <c r="O6" i="23"/>
  <c r="M6" i="23"/>
  <c r="N6" i="23"/>
  <c r="A8" i="23"/>
  <c r="B7" i="23"/>
  <c r="F372" i="23"/>
  <c r="U6" i="23"/>
  <c r="S7" i="23"/>
  <c r="C8" i="23"/>
  <c r="Q8" i="23" l="1"/>
  <c r="K8" i="23"/>
  <c r="A9" i="23"/>
  <c r="A10" i="23" s="1"/>
  <c r="B8" i="23"/>
  <c r="P8" i="23"/>
  <c r="O8" i="23"/>
  <c r="L8" i="23"/>
  <c r="N8" i="23"/>
  <c r="M8" i="23"/>
  <c r="F373" i="23"/>
  <c r="U7" i="23"/>
  <c r="J8" i="23"/>
  <c r="S8" i="23"/>
  <c r="R8" i="23"/>
  <c r="C9" i="23"/>
  <c r="C10" i="23"/>
  <c r="Q10" i="23" l="1"/>
  <c r="Q9" i="23"/>
  <c r="B9" i="23"/>
  <c r="S10" i="23"/>
  <c r="K10" i="23"/>
  <c r="K9" i="23"/>
  <c r="B10" i="23"/>
  <c r="N9" i="23"/>
  <c r="P9" i="23"/>
  <c r="O9" i="23"/>
  <c r="M9" i="23"/>
  <c r="U8" i="23"/>
  <c r="L9" i="23"/>
  <c r="L10" i="23"/>
  <c r="P10" i="23"/>
  <c r="O10" i="23"/>
  <c r="N10" i="23"/>
  <c r="M10" i="23"/>
  <c r="U9" i="23"/>
  <c r="A11" i="23"/>
  <c r="F375" i="23"/>
  <c r="J9" i="23"/>
  <c r="R9" i="23"/>
  <c r="R10" i="23"/>
  <c r="J10" i="23"/>
  <c r="C11" i="23"/>
  <c r="Q11" i="23" l="1"/>
  <c r="U10" i="23"/>
  <c r="K11" i="23"/>
  <c r="J11" i="23"/>
  <c r="A12" i="23"/>
  <c r="B12" i="23" s="1"/>
  <c r="S11" i="23"/>
  <c r="B11" i="23"/>
  <c r="L11" i="23"/>
  <c r="P11" i="23"/>
  <c r="O11" i="23"/>
  <c r="M11" i="23"/>
  <c r="N11" i="23"/>
  <c r="S9" i="23"/>
  <c r="C12" i="23"/>
  <c r="A13" i="23" l="1"/>
  <c r="B13" i="23" s="1"/>
  <c r="K12" i="23"/>
  <c r="N12" i="23"/>
  <c r="P12" i="23"/>
  <c r="M12" i="23"/>
  <c r="O12" i="23"/>
  <c r="L12" i="23"/>
  <c r="J12" i="23"/>
  <c r="R12" i="23"/>
  <c r="S12" i="23"/>
  <c r="U11" i="23"/>
  <c r="R11" i="23"/>
  <c r="C13" i="23"/>
  <c r="R13" i="23" l="1"/>
  <c r="N13" i="23"/>
  <c r="P13" i="23"/>
  <c r="M13" i="23"/>
  <c r="J13" i="23"/>
  <c r="K13" i="23"/>
  <c r="O13" i="23"/>
  <c r="U12" i="23"/>
  <c r="S13" i="23"/>
  <c r="L13" i="23"/>
  <c r="A14" i="23"/>
  <c r="C14" i="23"/>
  <c r="R14" i="23" l="1"/>
  <c r="J14" i="23"/>
  <c r="K14" i="23"/>
  <c r="P14" i="23"/>
  <c r="M14" i="23"/>
  <c r="O14" i="23"/>
  <c r="N14" i="23"/>
  <c r="L14" i="23"/>
  <c r="U13" i="23"/>
  <c r="A15" i="23"/>
  <c r="A16" i="23" s="1"/>
  <c r="B14" i="23"/>
  <c r="S14" i="23"/>
  <c r="C15" i="23"/>
  <c r="C16" i="23"/>
  <c r="R15" i="23" l="1"/>
  <c r="J15" i="23"/>
  <c r="U14" i="23"/>
  <c r="P15" i="23"/>
  <c r="K15" i="23"/>
  <c r="N15" i="23"/>
  <c r="L15" i="23"/>
  <c r="O15" i="23"/>
  <c r="M15" i="23"/>
  <c r="B15" i="23"/>
  <c r="J16" i="23"/>
  <c r="K16" i="23"/>
  <c r="S16" i="23"/>
  <c r="R16" i="23"/>
  <c r="L16" i="23"/>
  <c r="P16" i="23"/>
  <c r="M16" i="23"/>
  <c r="N16" i="23"/>
  <c r="O16" i="23"/>
  <c r="U15" i="23"/>
  <c r="B16" i="23"/>
  <c r="A17" i="23"/>
  <c r="S15" i="23"/>
  <c r="C17" i="23"/>
  <c r="J17" i="23" l="1"/>
  <c r="K17" i="23"/>
  <c r="S17" i="23"/>
  <c r="R17" i="23"/>
  <c r="L17" i="23"/>
  <c r="P17" i="23"/>
  <c r="M17" i="23"/>
  <c r="N17" i="23"/>
  <c r="O17" i="23"/>
  <c r="B17" i="23"/>
  <c r="A18" i="23"/>
  <c r="C18" i="23"/>
  <c r="S18" i="23" l="1"/>
  <c r="K18" i="23"/>
  <c r="L18" i="23"/>
  <c r="P18" i="23"/>
  <c r="M18" i="23"/>
  <c r="N18" i="23"/>
  <c r="O18" i="23"/>
  <c r="B18" i="23"/>
  <c r="A19" i="23"/>
  <c r="J18" i="23"/>
  <c r="R18" i="23"/>
  <c r="C19" i="23"/>
  <c r="K19" i="23" l="1"/>
  <c r="L19" i="23"/>
  <c r="P19" i="23"/>
  <c r="M19" i="23"/>
  <c r="N19" i="23"/>
  <c r="O19" i="23"/>
  <c r="U18" i="23"/>
  <c r="B19" i="23"/>
  <c r="A20" i="23"/>
  <c r="J19" i="23"/>
  <c r="S19" i="23"/>
  <c r="C20" i="23"/>
  <c r="J20" i="23" l="1"/>
  <c r="K20" i="23"/>
  <c r="S20" i="23"/>
  <c r="R20" i="23"/>
  <c r="L20" i="23"/>
  <c r="P20" i="23"/>
  <c r="M20" i="23"/>
  <c r="N20" i="23"/>
  <c r="O20" i="23"/>
  <c r="U19" i="23"/>
  <c r="B20" i="23"/>
  <c r="A21" i="23"/>
  <c r="R19" i="23"/>
  <c r="C21" i="23"/>
  <c r="J21" i="23" l="1"/>
  <c r="K21" i="23"/>
  <c r="S21" i="23"/>
  <c r="R21" i="23"/>
  <c r="L21" i="23"/>
  <c r="P21" i="23"/>
  <c r="M21" i="23"/>
  <c r="N21" i="23"/>
  <c r="O21" i="23"/>
  <c r="B21" i="23"/>
  <c r="A22" i="23"/>
  <c r="C22" i="23"/>
  <c r="K22" i="23" l="1"/>
  <c r="J22" i="23"/>
  <c r="S22" i="23"/>
  <c r="R22" i="23"/>
  <c r="L22" i="23"/>
  <c r="P22" i="23"/>
  <c r="M22" i="23"/>
  <c r="N22" i="23"/>
  <c r="O22" i="23"/>
  <c r="A23" i="23"/>
  <c r="B22" i="23"/>
  <c r="C23" i="23"/>
  <c r="K23" i="23" l="1"/>
  <c r="J23" i="23"/>
  <c r="S23" i="23"/>
  <c r="R23" i="23"/>
  <c r="L23" i="23"/>
  <c r="P23" i="23"/>
  <c r="M23" i="23"/>
  <c r="N23" i="23"/>
  <c r="O23" i="23"/>
  <c r="B23" i="23"/>
  <c r="A24" i="23"/>
  <c r="C24" i="23"/>
  <c r="J24" i="23" l="1"/>
  <c r="K24" i="23"/>
  <c r="S24" i="23"/>
  <c r="R24" i="23"/>
  <c r="L24" i="23"/>
  <c r="P24" i="23"/>
  <c r="N24" i="23"/>
  <c r="O24" i="23"/>
  <c r="M24" i="23"/>
  <c r="B24" i="23"/>
  <c r="A25" i="23"/>
  <c r="C25" i="23"/>
  <c r="J25" i="23" l="1"/>
  <c r="K25" i="23"/>
  <c r="S25" i="23"/>
  <c r="R25" i="23"/>
  <c r="L25" i="23"/>
  <c r="P25" i="23"/>
  <c r="N25" i="23"/>
  <c r="M25" i="23"/>
  <c r="O25" i="23"/>
  <c r="B25" i="23"/>
  <c r="A26" i="23"/>
  <c r="C26" i="23"/>
  <c r="K26" i="23" l="1"/>
  <c r="J26" i="23"/>
  <c r="S26" i="23"/>
  <c r="R26" i="23"/>
  <c r="L26" i="23"/>
  <c r="P26" i="23"/>
  <c r="M26" i="23"/>
  <c r="N26" i="23"/>
  <c r="O26" i="23"/>
  <c r="B26" i="23"/>
  <c r="A27" i="23"/>
  <c r="C27" i="23"/>
  <c r="K27" i="23" l="1"/>
  <c r="J27" i="23"/>
  <c r="S27" i="23"/>
  <c r="R27" i="23"/>
  <c r="L27" i="23"/>
  <c r="P27" i="23"/>
  <c r="N27" i="23"/>
  <c r="M27" i="23"/>
  <c r="O27" i="23"/>
  <c r="V2" i="23"/>
  <c r="B27" i="23"/>
  <c r="A28" i="23"/>
  <c r="C28" i="23"/>
  <c r="J28" i="23" l="1"/>
  <c r="K28" i="23"/>
  <c r="S28" i="23"/>
  <c r="R28" i="23"/>
  <c r="L28" i="23"/>
  <c r="P28" i="23"/>
  <c r="N28" i="23"/>
  <c r="O28" i="23"/>
  <c r="M28" i="23"/>
  <c r="B28" i="23"/>
  <c r="A29" i="23"/>
  <c r="C29" i="23"/>
  <c r="J29" i="23" l="1"/>
  <c r="K29" i="23"/>
  <c r="S29" i="23"/>
  <c r="R29" i="23"/>
  <c r="L29" i="23"/>
  <c r="P29" i="23"/>
  <c r="M29" i="23"/>
  <c r="N29" i="23"/>
  <c r="O29" i="23"/>
  <c r="A30" i="23"/>
  <c r="B29" i="23"/>
  <c r="C30" i="23"/>
  <c r="K30" i="23" l="1"/>
  <c r="J30" i="23"/>
  <c r="S30" i="23"/>
  <c r="R30" i="23"/>
  <c r="L30" i="23"/>
  <c r="P30" i="23"/>
  <c r="M30" i="23"/>
  <c r="N30" i="23"/>
  <c r="O30" i="23"/>
  <c r="B30" i="23"/>
  <c r="A31" i="23"/>
  <c r="S31" i="23" l="1"/>
  <c r="J31" i="23"/>
  <c r="R31" i="23"/>
  <c r="L31" i="23"/>
  <c r="P31" i="23"/>
  <c r="M31" i="23"/>
  <c r="O31" i="23"/>
  <c r="B31" i="23"/>
  <c r="A32" i="23"/>
  <c r="A33" i="23" s="1"/>
  <c r="C32" i="23"/>
  <c r="C33" i="23"/>
  <c r="K33" i="23" l="1"/>
  <c r="P33" i="23"/>
  <c r="N33" i="23"/>
  <c r="R33" i="23"/>
  <c r="J33" i="23"/>
  <c r="O33" i="23"/>
  <c r="M33" i="23"/>
  <c r="L33" i="23"/>
  <c r="B33" i="23"/>
  <c r="A34" i="23"/>
  <c r="K32" i="23"/>
  <c r="S32" i="23"/>
  <c r="L32" i="23"/>
  <c r="P32" i="23"/>
  <c r="N32" i="23"/>
  <c r="M32" i="23"/>
  <c r="O32" i="23"/>
  <c r="B32" i="23"/>
  <c r="S33" i="23"/>
  <c r="J32" i="23"/>
  <c r="R32" i="23"/>
  <c r="C34" i="23"/>
  <c r="R34" i="23" l="1"/>
  <c r="M34" i="23"/>
  <c r="L34" i="23"/>
  <c r="K34" i="23"/>
  <c r="J34" i="23"/>
  <c r="N34" i="23"/>
  <c r="P34" i="23"/>
  <c r="O34" i="23"/>
  <c r="B34" i="23"/>
  <c r="A35" i="23"/>
  <c r="S34" i="23"/>
  <c r="C35" i="23"/>
  <c r="J35" i="23" l="1"/>
  <c r="R35" i="23"/>
  <c r="P35" i="23"/>
  <c r="O35" i="23"/>
  <c r="L35" i="23"/>
  <c r="M35" i="23"/>
  <c r="N35" i="23"/>
  <c r="K35" i="23"/>
  <c r="B35" i="23"/>
  <c r="S35" i="23"/>
  <c r="A36" i="23"/>
  <c r="C36" i="23"/>
  <c r="J36" i="23" l="1"/>
  <c r="R36" i="23"/>
  <c r="K36" i="23"/>
  <c r="N36" i="23"/>
  <c r="U36" i="23"/>
  <c r="O36" i="23"/>
  <c r="M36" i="23"/>
  <c r="P36" i="23"/>
  <c r="L36" i="23"/>
  <c r="B36" i="23"/>
  <c r="S36" i="23"/>
  <c r="A37" i="23"/>
  <c r="C37" i="23"/>
  <c r="S37" i="23" l="1"/>
  <c r="J37" i="23"/>
  <c r="O37" i="23"/>
  <c r="L37" i="23"/>
  <c r="U37" i="23"/>
  <c r="N37" i="23"/>
  <c r="M37" i="23"/>
  <c r="P37" i="23"/>
  <c r="K37" i="23"/>
  <c r="B37" i="23"/>
  <c r="A38" i="23"/>
  <c r="R37" i="23"/>
  <c r="C38" i="23"/>
  <c r="M38" i="23" l="1"/>
  <c r="O38" i="23"/>
  <c r="L38" i="23"/>
  <c r="U38" i="23"/>
  <c r="J38" i="23"/>
  <c r="P38" i="23"/>
  <c r="N38" i="23"/>
  <c r="K38" i="23"/>
  <c r="A39" i="23"/>
  <c r="B38" i="23"/>
  <c r="S38" i="23"/>
  <c r="R38" i="23"/>
  <c r="C39" i="23"/>
  <c r="L39" i="23" l="1"/>
  <c r="N39" i="23"/>
  <c r="P39" i="23"/>
  <c r="K39" i="23"/>
  <c r="U39" i="23"/>
  <c r="O39" i="23"/>
  <c r="M39" i="23"/>
  <c r="A40" i="23"/>
  <c r="S39" i="23"/>
  <c r="B39" i="23"/>
  <c r="R39" i="23"/>
  <c r="J39" i="23"/>
  <c r="C40" i="23"/>
  <c r="K40" i="23" l="1"/>
  <c r="J40" i="23"/>
  <c r="N40" i="23"/>
  <c r="U40" i="23"/>
  <c r="P40" i="23"/>
  <c r="O40" i="23"/>
  <c r="L40" i="23"/>
  <c r="R40" i="23"/>
  <c r="M40" i="23"/>
  <c r="A41" i="23"/>
  <c r="B40" i="23"/>
  <c r="S40" i="23"/>
  <c r="C41" i="23"/>
  <c r="R41" i="23" l="1"/>
  <c r="J41" i="23"/>
  <c r="M41" i="23"/>
  <c r="U41" i="23"/>
  <c r="K41" i="23"/>
  <c r="L41" i="23"/>
  <c r="N41" i="23"/>
  <c r="O41" i="23"/>
  <c r="P41" i="23"/>
  <c r="B41" i="23"/>
  <c r="S41" i="23"/>
  <c r="A42" i="23"/>
  <c r="C42" i="23"/>
  <c r="R42" i="23" l="1"/>
  <c r="J42" i="23"/>
  <c r="N42" i="23"/>
  <c r="O42" i="23"/>
  <c r="L42" i="23"/>
  <c r="P42" i="23"/>
  <c r="K42" i="23"/>
  <c r="M42" i="23"/>
  <c r="U42" i="23"/>
  <c r="B42" i="23"/>
  <c r="S42" i="23"/>
  <c r="A43" i="23"/>
  <c r="C43" i="23"/>
  <c r="R43" i="23" l="1"/>
  <c r="J43" i="23"/>
  <c r="M43" i="23"/>
  <c r="P43" i="23"/>
  <c r="L43" i="23"/>
  <c r="K43" i="23"/>
  <c r="U43" i="23"/>
  <c r="O43" i="23"/>
  <c r="N43" i="23"/>
  <c r="B43" i="23"/>
  <c r="S43" i="23"/>
  <c r="A44" i="23"/>
  <c r="C44" i="23"/>
  <c r="S44" i="23" l="1"/>
  <c r="J44" i="23"/>
  <c r="K44" i="23"/>
  <c r="N44" i="23"/>
  <c r="M44" i="23"/>
  <c r="P44" i="23"/>
  <c r="O44" i="23"/>
  <c r="U44" i="23"/>
  <c r="L44" i="23"/>
  <c r="A45" i="23"/>
  <c r="B44" i="23"/>
  <c r="R44" i="23"/>
  <c r="C45" i="23"/>
  <c r="M45" i="23" l="1"/>
  <c r="K45" i="23"/>
  <c r="N45" i="23"/>
  <c r="O45" i="23"/>
  <c r="L45" i="23"/>
  <c r="U45" i="23"/>
  <c r="P45" i="23"/>
  <c r="A46" i="23"/>
  <c r="B45" i="23"/>
  <c r="S45" i="23"/>
  <c r="J45" i="23"/>
  <c r="R45" i="23"/>
  <c r="C46" i="23"/>
  <c r="L46" i="23" l="1"/>
  <c r="P46" i="23"/>
  <c r="U46" i="23"/>
  <c r="M46" i="23"/>
  <c r="K46" i="23"/>
  <c r="N46" i="23"/>
  <c r="O46" i="23"/>
  <c r="B46" i="23"/>
  <c r="S46" i="23"/>
  <c r="A47" i="23"/>
  <c r="J46" i="23"/>
  <c r="R46" i="23"/>
  <c r="C47" i="23"/>
  <c r="K47" i="23" l="1"/>
  <c r="U47" i="23"/>
  <c r="O47" i="23"/>
  <c r="J47" i="23"/>
  <c r="R47" i="23"/>
  <c r="P47" i="23"/>
  <c r="N47" i="23"/>
  <c r="M47" i="23"/>
  <c r="L47" i="23"/>
  <c r="A48" i="23"/>
  <c r="B47" i="23"/>
  <c r="S47" i="23"/>
  <c r="C48" i="23"/>
  <c r="R48" i="23" l="1"/>
  <c r="J48" i="23"/>
  <c r="K48" i="23"/>
  <c r="M48" i="23"/>
  <c r="O48" i="23"/>
  <c r="L48" i="23"/>
  <c r="N48" i="23"/>
  <c r="P48" i="23"/>
  <c r="U48" i="23"/>
  <c r="A49" i="23"/>
  <c r="B48" i="23"/>
  <c r="S48" i="23"/>
  <c r="C49" i="23"/>
  <c r="J49" i="23" l="1"/>
  <c r="R49" i="23"/>
  <c r="M49" i="23"/>
  <c r="U49" i="23"/>
  <c r="K49" i="23"/>
  <c r="N49" i="23"/>
  <c r="P49" i="23"/>
  <c r="O49" i="23"/>
  <c r="L49" i="23"/>
  <c r="S49" i="23"/>
  <c r="A50" i="23"/>
  <c r="B49" i="23"/>
  <c r="C50" i="23"/>
  <c r="J50" i="23" l="1"/>
  <c r="R50" i="23"/>
  <c r="L50" i="23"/>
  <c r="M50" i="23"/>
  <c r="P50" i="23"/>
  <c r="N50" i="23"/>
  <c r="U50" i="23"/>
  <c r="K50" i="23"/>
  <c r="O50" i="23"/>
  <c r="A51" i="23"/>
  <c r="B50" i="23"/>
  <c r="S50" i="23"/>
  <c r="C51" i="23"/>
  <c r="S51" i="23" l="1"/>
  <c r="K51" i="23"/>
  <c r="M51" i="23"/>
  <c r="J51" i="23"/>
  <c r="O51" i="23"/>
  <c r="P51" i="23"/>
  <c r="U51" i="23"/>
  <c r="L51" i="23"/>
  <c r="N51" i="23"/>
  <c r="A52" i="23"/>
  <c r="B51" i="23"/>
  <c r="R51" i="23"/>
  <c r="C52" i="23"/>
  <c r="M52" i="23" l="1"/>
  <c r="P52" i="23"/>
  <c r="N52" i="23"/>
  <c r="U52" i="23"/>
  <c r="L52" i="23"/>
  <c r="O52" i="23"/>
  <c r="K52" i="23"/>
  <c r="A53" i="23"/>
  <c r="B52" i="23"/>
  <c r="S52" i="23"/>
  <c r="J52" i="23"/>
  <c r="R52" i="23"/>
  <c r="C53" i="23"/>
  <c r="K53" i="23" l="1"/>
  <c r="M53" i="23"/>
  <c r="L53" i="23"/>
  <c r="O53" i="23"/>
  <c r="P53" i="23"/>
  <c r="U53" i="23"/>
  <c r="N53" i="23"/>
  <c r="B53" i="23"/>
  <c r="S53" i="23"/>
  <c r="A54" i="23"/>
  <c r="R53" i="23"/>
  <c r="J53" i="23"/>
  <c r="C54" i="23"/>
  <c r="N54" i="23" l="1"/>
  <c r="P54" i="23"/>
  <c r="J54" i="23"/>
  <c r="K54" i="23"/>
  <c r="U54" i="23"/>
  <c r="R54" i="23"/>
  <c r="O54" i="23"/>
  <c r="M54" i="23"/>
  <c r="L54" i="23"/>
  <c r="A55" i="23"/>
  <c r="B54" i="23"/>
  <c r="S54" i="23"/>
  <c r="C55" i="23"/>
  <c r="R55" i="23" l="1"/>
  <c r="J55" i="23"/>
  <c r="L55" i="23"/>
  <c r="U55" i="23"/>
  <c r="N55" i="23"/>
  <c r="P55" i="23"/>
  <c r="O55" i="23"/>
  <c r="K55" i="23"/>
  <c r="M55" i="23"/>
  <c r="B55" i="23"/>
  <c r="A56" i="23"/>
  <c r="S55" i="23"/>
  <c r="C56" i="23"/>
  <c r="J56" i="23" l="1"/>
  <c r="R56" i="23"/>
  <c r="P56" i="23"/>
  <c r="K56" i="23"/>
  <c r="M56" i="23"/>
  <c r="O56" i="23"/>
  <c r="L56" i="23"/>
  <c r="N56" i="23"/>
  <c r="U56" i="23"/>
  <c r="B56" i="23"/>
  <c r="S56" i="23"/>
  <c r="A57" i="23"/>
  <c r="C57" i="23"/>
  <c r="J57" i="23" l="1"/>
  <c r="R57" i="23"/>
  <c r="K57" i="23"/>
  <c r="M57" i="23"/>
  <c r="L57" i="23"/>
  <c r="P57" i="23"/>
  <c r="N57" i="23"/>
  <c r="U57" i="23"/>
  <c r="O57" i="23"/>
  <c r="S57" i="23"/>
  <c r="B57" i="23"/>
  <c r="A58" i="23"/>
  <c r="C58" i="23"/>
  <c r="S58" i="23" l="1"/>
  <c r="P58" i="23"/>
  <c r="J58" i="23"/>
  <c r="K58" i="23"/>
  <c r="U58" i="23"/>
  <c r="N58" i="23"/>
  <c r="L58" i="23"/>
  <c r="O58" i="23"/>
  <c r="M58" i="23"/>
  <c r="A59" i="23"/>
  <c r="B58" i="23"/>
  <c r="R58" i="23"/>
  <c r="C59" i="23"/>
  <c r="M59" i="23" l="1"/>
  <c r="P59" i="23"/>
  <c r="K59" i="23"/>
  <c r="U59" i="23"/>
  <c r="O59" i="23"/>
  <c r="N59" i="23"/>
  <c r="L59" i="23"/>
  <c r="A60" i="23"/>
  <c r="B59" i="23"/>
  <c r="S59" i="23"/>
  <c r="R59" i="23"/>
  <c r="J59" i="23"/>
  <c r="C60" i="23"/>
  <c r="P60" i="23" l="1"/>
  <c r="N60" i="23"/>
  <c r="L60" i="23"/>
  <c r="M60" i="23"/>
  <c r="U60" i="23"/>
  <c r="K60" i="23"/>
  <c r="O60" i="23"/>
  <c r="A61" i="23"/>
  <c r="B60" i="23"/>
  <c r="S60" i="23"/>
  <c r="R60" i="23"/>
  <c r="J60" i="23"/>
  <c r="C61" i="23"/>
  <c r="K61" i="23" l="1"/>
  <c r="O61" i="23"/>
  <c r="P61" i="23"/>
  <c r="J61" i="23"/>
  <c r="L61" i="23"/>
  <c r="U61" i="23"/>
  <c r="N61" i="23"/>
  <c r="M61" i="23"/>
  <c r="R61" i="23"/>
  <c r="A62" i="23"/>
  <c r="B61" i="23"/>
  <c r="S61" i="23"/>
  <c r="C62" i="23"/>
  <c r="R62" i="23" l="1"/>
  <c r="O62" i="23"/>
  <c r="U62" i="23"/>
  <c r="N62" i="23"/>
  <c r="P62" i="23"/>
  <c r="J62" i="23"/>
  <c r="K62" i="23"/>
  <c r="M62" i="23"/>
  <c r="L62" i="23"/>
  <c r="A63" i="23"/>
  <c r="A64" i="23" s="1"/>
  <c r="B62" i="23"/>
  <c r="S62" i="23"/>
  <c r="C64" i="23"/>
  <c r="C63" i="23"/>
  <c r="J64" i="23" l="1"/>
  <c r="P64" i="23"/>
  <c r="N64" i="23"/>
  <c r="M64" i="23"/>
  <c r="K64" i="23"/>
  <c r="R64" i="23"/>
  <c r="L64" i="23"/>
  <c r="B64" i="23"/>
  <c r="A65" i="23"/>
  <c r="S64" i="23"/>
  <c r="O64" i="23"/>
  <c r="J63" i="23"/>
  <c r="J372" i="23" s="1"/>
  <c r="J373" i="23" s="1"/>
  <c r="J375" i="23" s="1"/>
  <c r="R63" i="23"/>
  <c r="R372" i="23" s="1"/>
  <c r="R373" i="23" s="1"/>
  <c r="R375" i="23" s="1"/>
  <c r="N63" i="23"/>
  <c r="N372" i="23" s="1"/>
  <c r="N373" i="23" s="1"/>
  <c r="N375" i="23" s="1"/>
  <c r="U32" i="23"/>
  <c r="P63" i="23"/>
  <c r="P372" i="23" s="1"/>
  <c r="P373" i="23" s="1"/>
  <c r="P375" i="23" s="1"/>
  <c r="L63" i="23"/>
  <c r="L372" i="23" s="1"/>
  <c r="L373" i="23" s="1"/>
  <c r="L375" i="23" s="1"/>
  <c r="Q372" i="23"/>
  <c r="Q373" i="23" s="1"/>
  <c r="Q375" i="23" s="1"/>
  <c r="M63" i="23"/>
  <c r="M372" i="23" s="1"/>
  <c r="M373" i="23" s="1"/>
  <c r="M375" i="23" s="1"/>
  <c r="K63" i="23"/>
  <c r="K372" i="23" s="1"/>
  <c r="K373" i="23" s="1"/>
  <c r="K375" i="23" s="1"/>
  <c r="O63" i="23"/>
  <c r="O372" i="23" s="1"/>
  <c r="O373" i="23" s="1"/>
  <c r="O375" i="23" s="1"/>
  <c r="S63" i="23"/>
  <c r="B63" i="23"/>
  <c r="C65" i="23"/>
  <c r="M65" i="23" l="1"/>
  <c r="P65" i="23"/>
  <c r="R65" i="23"/>
  <c r="K65" i="23"/>
  <c r="J65" i="23"/>
  <c r="L65" i="23"/>
  <c r="N65" i="23"/>
  <c r="O65" i="23"/>
  <c r="S65" i="23"/>
  <c r="A66" i="23"/>
  <c r="B65" i="23"/>
  <c r="C66" i="23"/>
  <c r="L66" i="23" l="1"/>
  <c r="R66" i="23"/>
  <c r="P66" i="23"/>
  <c r="K66" i="23"/>
  <c r="J66" i="23"/>
  <c r="M66" i="23"/>
  <c r="N66" i="23"/>
  <c r="B66" i="23"/>
  <c r="O66" i="23"/>
  <c r="S66" i="23"/>
  <c r="A67" i="23"/>
  <c r="C67" i="23"/>
  <c r="K67" i="23" l="1"/>
  <c r="N67" i="23"/>
  <c r="M67" i="23"/>
  <c r="R67" i="23"/>
  <c r="L67" i="23"/>
  <c r="J67" i="23"/>
  <c r="P67" i="23"/>
  <c r="B67" i="23"/>
  <c r="O67" i="23"/>
  <c r="S67" i="23"/>
  <c r="A68" i="23"/>
  <c r="C68" i="23"/>
  <c r="L68" i="23" l="1"/>
  <c r="K68" i="23"/>
  <c r="J68" i="23"/>
  <c r="P68" i="23"/>
  <c r="N68" i="23"/>
  <c r="M68" i="23"/>
  <c r="R68" i="23"/>
  <c r="S68" i="23"/>
  <c r="O68" i="23"/>
  <c r="A69" i="23"/>
  <c r="B68" i="23"/>
  <c r="C69" i="23"/>
  <c r="L69" i="23" l="1"/>
  <c r="R69" i="23"/>
  <c r="M69" i="23"/>
  <c r="P69" i="23"/>
  <c r="J69" i="23"/>
  <c r="K69" i="23"/>
  <c r="N69" i="23"/>
  <c r="A70" i="23"/>
  <c r="B69" i="23"/>
  <c r="O69" i="23"/>
  <c r="S69" i="23"/>
  <c r="C70" i="23"/>
  <c r="N70" i="23" l="1"/>
  <c r="L70" i="23"/>
  <c r="R70" i="23"/>
  <c r="P70" i="23"/>
  <c r="K70" i="23"/>
  <c r="J70" i="23"/>
  <c r="M70" i="23"/>
  <c r="A71" i="23"/>
  <c r="B70" i="23"/>
  <c r="O70" i="23"/>
  <c r="S70" i="23"/>
  <c r="C71" i="23"/>
  <c r="L71" i="23" l="1"/>
  <c r="N71" i="23"/>
  <c r="J71" i="23"/>
  <c r="P71" i="23"/>
  <c r="K71" i="23"/>
  <c r="M71" i="23"/>
  <c r="R71" i="23"/>
  <c r="S71" i="23"/>
  <c r="A72" i="23"/>
  <c r="B71" i="23"/>
  <c r="O71" i="23"/>
  <c r="C72" i="23"/>
  <c r="R72" i="23" l="1"/>
  <c r="J72" i="23"/>
  <c r="N72" i="23"/>
  <c r="L72" i="23"/>
  <c r="K72" i="23"/>
  <c r="P72" i="23"/>
  <c r="M72" i="23"/>
  <c r="O72" i="23"/>
  <c r="B72" i="23"/>
  <c r="S72" i="23"/>
  <c r="A73" i="23"/>
  <c r="C73" i="23"/>
  <c r="K73" i="23" l="1"/>
  <c r="N73" i="23"/>
  <c r="J73" i="23"/>
  <c r="L73" i="23"/>
  <c r="R73" i="23"/>
  <c r="M73" i="23"/>
  <c r="P73" i="23"/>
  <c r="S73" i="23"/>
  <c r="A74" i="23"/>
  <c r="B73" i="23"/>
  <c r="O73" i="23"/>
  <c r="C74" i="23"/>
  <c r="J74" i="23" l="1"/>
  <c r="M74" i="23"/>
  <c r="L74" i="23"/>
  <c r="R74" i="23"/>
  <c r="N74" i="23"/>
  <c r="P74" i="23"/>
  <c r="K74" i="23"/>
  <c r="S74" i="23"/>
  <c r="A75" i="23"/>
  <c r="B74" i="23"/>
  <c r="O74" i="23"/>
  <c r="C75" i="23"/>
  <c r="K75" i="23" l="1"/>
  <c r="N75" i="23"/>
  <c r="R75" i="23"/>
  <c r="P75" i="23"/>
  <c r="M75" i="23"/>
  <c r="L75" i="23"/>
  <c r="J75" i="23"/>
  <c r="B75" i="23"/>
  <c r="O75" i="23"/>
  <c r="S75" i="23"/>
  <c r="A76" i="23"/>
  <c r="C76" i="23"/>
  <c r="N76" i="23" l="1"/>
  <c r="K76" i="23"/>
  <c r="M76" i="23"/>
  <c r="R76" i="23"/>
  <c r="L76" i="23"/>
  <c r="J76" i="23"/>
  <c r="P76" i="23"/>
  <c r="S76" i="23"/>
  <c r="A77" i="23"/>
  <c r="O76" i="23"/>
  <c r="B76" i="23"/>
  <c r="C77" i="23"/>
  <c r="L77" i="23" l="1"/>
  <c r="K77" i="23"/>
  <c r="N77" i="23"/>
  <c r="M77" i="23"/>
  <c r="P77" i="23"/>
  <c r="J77" i="23"/>
  <c r="R77" i="23"/>
  <c r="S77" i="23"/>
  <c r="A78" i="23"/>
  <c r="B77" i="23"/>
  <c r="O77" i="23"/>
  <c r="C78" i="23"/>
  <c r="N78" i="23" l="1"/>
  <c r="J78" i="23"/>
  <c r="M78" i="23"/>
  <c r="P78" i="23"/>
  <c r="R78" i="23"/>
  <c r="K78" i="23"/>
  <c r="L78" i="23"/>
  <c r="O78" i="23"/>
  <c r="S78" i="23"/>
  <c r="A79" i="23"/>
  <c r="B78" i="23"/>
  <c r="C79" i="23"/>
  <c r="J79" i="23" l="1"/>
  <c r="P79" i="23"/>
  <c r="R79" i="23"/>
  <c r="K79" i="23"/>
  <c r="N79" i="23"/>
  <c r="L79" i="23"/>
  <c r="M79" i="23"/>
  <c r="O79" i="23"/>
  <c r="B79" i="23"/>
  <c r="S79" i="23"/>
  <c r="A80" i="23"/>
  <c r="C80" i="23"/>
  <c r="M80" i="23" l="1"/>
  <c r="P80" i="23"/>
  <c r="N80" i="23"/>
  <c r="L80" i="23"/>
  <c r="J80" i="23"/>
  <c r="R80" i="23"/>
  <c r="K80" i="23"/>
  <c r="S80" i="23"/>
  <c r="A81" i="23"/>
  <c r="O80" i="23"/>
  <c r="B80" i="23"/>
  <c r="C81" i="23"/>
  <c r="L81" i="23" l="1"/>
  <c r="M81" i="23"/>
  <c r="P81" i="23"/>
  <c r="R81" i="23"/>
  <c r="K81" i="23"/>
  <c r="N81" i="23"/>
  <c r="J81" i="23"/>
  <c r="A82" i="23"/>
  <c r="B81" i="23"/>
  <c r="S81" i="23"/>
  <c r="O81" i="23"/>
  <c r="C82" i="23"/>
  <c r="K82" i="23" l="1"/>
  <c r="R82" i="23"/>
  <c r="L82" i="23"/>
  <c r="N82" i="23"/>
  <c r="J82" i="23"/>
  <c r="M82" i="23"/>
  <c r="P82" i="23"/>
  <c r="B82" i="23"/>
  <c r="O82" i="23"/>
  <c r="S82" i="23"/>
  <c r="A83" i="23"/>
  <c r="C83" i="23"/>
  <c r="J83" i="23" l="1"/>
  <c r="K83" i="23"/>
  <c r="N83" i="23"/>
  <c r="P83" i="23"/>
  <c r="L83" i="23"/>
  <c r="M83" i="23"/>
  <c r="R83" i="23"/>
  <c r="B83" i="23"/>
  <c r="O83" i="23"/>
  <c r="S83" i="23"/>
  <c r="A84" i="23"/>
  <c r="C84" i="23"/>
  <c r="L84" i="23" l="1"/>
  <c r="R84" i="23"/>
  <c r="P84" i="23"/>
  <c r="K84" i="23"/>
  <c r="J84" i="23"/>
  <c r="M84" i="23"/>
  <c r="N84" i="23"/>
  <c r="B84" i="23"/>
  <c r="O84" i="23"/>
  <c r="S84" i="23"/>
  <c r="A85" i="23"/>
  <c r="C85" i="23"/>
  <c r="K85" i="23" l="1"/>
  <c r="N85" i="23"/>
  <c r="M85" i="23"/>
  <c r="R85" i="23"/>
  <c r="L85" i="23"/>
  <c r="J85" i="23"/>
  <c r="P85" i="23"/>
  <c r="B85" i="23"/>
  <c r="O85" i="23"/>
  <c r="S85" i="23"/>
  <c r="A86" i="23"/>
  <c r="C86" i="23"/>
  <c r="J86" i="23" l="1"/>
  <c r="P86" i="23"/>
  <c r="N86" i="23"/>
  <c r="M86" i="23"/>
  <c r="R86" i="23"/>
  <c r="L86" i="23"/>
  <c r="K86" i="23"/>
  <c r="O86" i="23"/>
  <c r="A87" i="23"/>
  <c r="B86" i="23"/>
  <c r="S86" i="23"/>
  <c r="C87" i="23"/>
  <c r="R87" i="23" l="1"/>
  <c r="L87" i="23"/>
  <c r="K87" i="23"/>
  <c r="P87" i="23"/>
  <c r="N87" i="23"/>
  <c r="M87" i="23"/>
  <c r="J87" i="23"/>
  <c r="B87" i="23"/>
  <c r="O87" i="23"/>
  <c r="A88" i="23"/>
  <c r="S87" i="23"/>
  <c r="C88" i="23"/>
  <c r="P88" i="23" l="1"/>
  <c r="R88" i="23"/>
  <c r="L88" i="23"/>
  <c r="J88" i="23"/>
  <c r="K88" i="23"/>
  <c r="M88" i="23"/>
  <c r="N88" i="23"/>
  <c r="O88" i="23"/>
  <c r="B88" i="23"/>
  <c r="S88" i="23"/>
  <c r="A89" i="23"/>
  <c r="C89" i="23"/>
  <c r="K89" i="23" l="1"/>
  <c r="L89" i="23"/>
  <c r="J89" i="23"/>
  <c r="M89" i="23"/>
  <c r="N89" i="23"/>
  <c r="P89" i="23"/>
  <c r="R89" i="23"/>
  <c r="B89" i="23"/>
  <c r="O89" i="23"/>
  <c r="S89" i="23"/>
  <c r="A90" i="23"/>
  <c r="C90" i="23"/>
  <c r="J90" i="23" l="1"/>
  <c r="N90" i="23"/>
  <c r="L90" i="23"/>
  <c r="R90" i="23"/>
  <c r="P90" i="23"/>
  <c r="M90" i="23"/>
  <c r="K90" i="23"/>
  <c r="B90" i="23"/>
  <c r="O90" i="23"/>
  <c r="A91" i="23"/>
  <c r="S90" i="23"/>
  <c r="C91" i="23"/>
  <c r="M91" i="23" l="1"/>
  <c r="J91" i="23"/>
  <c r="R91" i="23"/>
  <c r="L91" i="23"/>
  <c r="K91" i="23"/>
  <c r="P91" i="23"/>
  <c r="N91" i="23"/>
  <c r="O91" i="23"/>
  <c r="A92" i="23"/>
  <c r="S91" i="23"/>
  <c r="B91" i="23"/>
  <c r="C92" i="23"/>
  <c r="K92" i="23" l="1"/>
  <c r="R92" i="23"/>
  <c r="L92" i="23"/>
  <c r="N92" i="23"/>
  <c r="J92" i="23"/>
  <c r="M92" i="23"/>
  <c r="P92" i="23"/>
  <c r="B92" i="23"/>
  <c r="O92" i="23"/>
  <c r="S92" i="23"/>
  <c r="A93" i="23"/>
  <c r="C93" i="23"/>
  <c r="J93" i="23" l="1"/>
  <c r="N93" i="23"/>
  <c r="K93" i="23"/>
  <c r="R93" i="23"/>
  <c r="P93" i="23"/>
  <c r="L93" i="23"/>
  <c r="M93" i="23"/>
  <c r="B93" i="23"/>
  <c r="O93" i="23"/>
  <c r="A94" i="23"/>
  <c r="S93" i="23"/>
  <c r="C94" i="23"/>
  <c r="M94" i="23" l="1"/>
  <c r="J94" i="23"/>
  <c r="R94" i="23"/>
  <c r="K94" i="23"/>
  <c r="L94" i="23"/>
  <c r="P94" i="23"/>
  <c r="N94" i="23"/>
  <c r="B94" i="23"/>
  <c r="O94" i="23"/>
  <c r="S94" i="23"/>
  <c r="A95" i="23"/>
  <c r="C95" i="23"/>
  <c r="L95" i="23" l="1"/>
  <c r="R95" i="23"/>
  <c r="P95" i="23"/>
  <c r="K95" i="23"/>
  <c r="N95" i="23"/>
  <c r="M95" i="23"/>
  <c r="J95" i="23"/>
  <c r="S95" i="23"/>
  <c r="B95" i="23"/>
  <c r="O95" i="23"/>
  <c r="A96" i="23"/>
  <c r="C96" i="23"/>
  <c r="K96" i="23" l="1"/>
  <c r="J96" i="23"/>
  <c r="N96" i="23"/>
  <c r="L96" i="23"/>
  <c r="M96" i="23"/>
  <c r="P96" i="23"/>
  <c r="R96" i="23"/>
  <c r="B96" i="23"/>
  <c r="O96" i="23"/>
  <c r="S96" i="23"/>
  <c r="A97" i="23"/>
  <c r="C97" i="23"/>
  <c r="J97" i="23" l="1"/>
  <c r="P97" i="23"/>
  <c r="N97" i="23"/>
  <c r="R97" i="23"/>
  <c r="K97" i="23"/>
  <c r="M97" i="23"/>
  <c r="L97" i="23"/>
  <c r="O97" i="23"/>
  <c r="S97" i="23"/>
  <c r="B97" i="23"/>
  <c r="A98" i="23"/>
  <c r="C98" i="23"/>
  <c r="M98" i="23" l="1"/>
  <c r="R98" i="23"/>
  <c r="J98" i="23"/>
  <c r="N98" i="23"/>
  <c r="K98" i="23"/>
  <c r="L98" i="23"/>
  <c r="P98" i="23"/>
  <c r="S98" i="23"/>
  <c r="A99" i="23"/>
  <c r="B98" i="23"/>
  <c r="O98" i="23"/>
  <c r="C99" i="23"/>
  <c r="L99" i="23" l="1"/>
  <c r="J99" i="23"/>
  <c r="P99" i="23"/>
  <c r="M99" i="23"/>
  <c r="K99" i="23"/>
  <c r="N99" i="23"/>
  <c r="R99" i="23"/>
  <c r="A100" i="23"/>
  <c r="O99" i="23"/>
  <c r="B99" i="23"/>
  <c r="S99" i="23"/>
  <c r="C100" i="23"/>
  <c r="K100" i="23" l="1"/>
  <c r="P100" i="23"/>
  <c r="L100" i="23"/>
  <c r="R100" i="23"/>
  <c r="M100" i="23"/>
  <c r="J100" i="23"/>
  <c r="N100" i="23"/>
  <c r="B100" i="23"/>
  <c r="O100" i="23"/>
  <c r="S100" i="23"/>
  <c r="A101" i="23"/>
  <c r="C101" i="23"/>
  <c r="J101" i="23" l="1"/>
  <c r="N101" i="23"/>
  <c r="K101" i="23"/>
  <c r="R101" i="23"/>
  <c r="P101" i="23"/>
  <c r="L101" i="23"/>
  <c r="M101" i="23"/>
  <c r="B101" i="23"/>
  <c r="A102" i="23"/>
  <c r="O101" i="23"/>
  <c r="S101" i="23"/>
  <c r="C102" i="23"/>
  <c r="M102" i="23" l="1"/>
  <c r="J102" i="23"/>
  <c r="R102" i="23"/>
  <c r="K102" i="23"/>
  <c r="L102" i="23"/>
  <c r="P102" i="23"/>
  <c r="N102" i="23"/>
  <c r="B102" i="23"/>
  <c r="O102" i="23"/>
  <c r="S102" i="23"/>
  <c r="A103" i="23"/>
  <c r="C103" i="23"/>
  <c r="L103" i="23" l="1"/>
  <c r="R103" i="23"/>
  <c r="P103" i="23"/>
  <c r="K103" i="23"/>
  <c r="N103" i="23"/>
  <c r="M103" i="23"/>
  <c r="J103" i="23"/>
  <c r="S103" i="23"/>
  <c r="B103" i="23"/>
  <c r="O103" i="23"/>
  <c r="A104" i="23"/>
  <c r="C104" i="23"/>
  <c r="K104" i="23" l="1"/>
  <c r="J104" i="23"/>
  <c r="N104" i="23"/>
  <c r="L104" i="23"/>
  <c r="M104" i="23"/>
  <c r="P104" i="23"/>
  <c r="R104" i="23"/>
  <c r="B104" i="23"/>
  <c r="O104" i="23"/>
  <c r="S104" i="23"/>
  <c r="A105" i="23"/>
  <c r="C105" i="23"/>
  <c r="J105" i="23" l="1"/>
  <c r="P105" i="23"/>
  <c r="N105" i="23"/>
  <c r="R105" i="23"/>
  <c r="K105" i="23"/>
  <c r="M105" i="23"/>
  <c r="L105" i="23"/>
  <c r="O105" i="23"/>
  <c r="S105" i="23"/>
  <c r="B105" i="23"/>
  <c r="A106" i="23"/>
  <c r="C106" i="23"/>
  <c r="M106" i="23" l="1"/>
  <c r="R106" i="23"/>
  <c r="J106" i="23"/>
  <c r="N106" i="23"/>
  <c r="K106" i="23"/>
  <c r="L106" i="23"/>
  <c r="P106" i="23"/>
  <c r="S106" i="23"/>
  <c r="A107" i="23"/>
  <c r="B106" i="23"/>
  <c r="O106" i="23"/>
  <c r="C107" i="23"/>
  <c r="L107" i="23" l="1"/>
  <c r="J107" i="23"/>
  <c r="P107" i="23"/>
  <c r="M107" i="23"/>
  <c r="K107" i="23"/>
  <c r="N107" i="23"/>
  <c r="R107" i="23"/>
  <c r="A108" i="23"/>
  <c r="O107" i="23"/>
  <c r="B107" i="23"/>
  <c r="S107" i="23"/>
  <c r="C108" i="23"/>
  <c r="K108" i="23" l="1"/>
  <c r="P108" i="23"/>
  <c r="L108" i="23"/>
  <c r="R108" i="23"/>
  <c r="M108" i="23"/>
  <c r="J108" i="23"/>
  <c r="N108" i="23"/>
  <c r="B108" i="23"/>
  <c r="O108" i="23"/>
  <c r="S108" i="23"/>
  <c r="A109" i="23"/>
  <c r="C109" i="23"/>
  <c r="J109" i="23" l="1"/>
  <c r="N109" i="23"/>
  <c r="K109" i="23"/>
  <c r="R109" i="23"/>
  <c r="P109" i="23"/>
  <c r="L109" i="23"/>
  <c r="M109" i="23"/>
  <c r="B109" i="23"/>
  <c r="A110" i="23"/>
  <c r="O109" i="23"/>
  <c r="S109" i="23"/>
  <c r="C110" i="23"/>
  <c r="M110" i="23" l="1"/>
  <c r="J110" i="23"/>
  <c r="R110" i="23"/>
  <c r="K110" i="23"/>
  <c r="L110" i="23"/>
  <c r="P110" i="23"/>
  <c r="N110" i="23"/>
  <c r="B110" i="23"/>
  <c r="O110" i="23"/>
  <c r="S110" i="23"/>
  <c r="A111" i="23"/>
  <c r="C111" i="23"/>
  <c r="L111" i="23" l="1"/>
  <c r="R111" i="23"/>
  <c r="N111" i="23"/>
  <c r="P111" i="23"/>
  <c r="K111" i="23"/>
  <c r="M111" i="23"/>
  <c r="J111" i="23"/>
  <c r="S111" i="23"/>
  <c r="B111" i="23"/>
  <c r="A112" i="23"/>
  <c r="O111" i="23"/>
  <c r="C112" i="23"/>
  <c r="K112" i="23" l="1"/>
  <c r="J112" i="23"/>
  <c r="N112" i="23"/>
  <c r="L112" i="23"/>
  <c r="M112" i="23"/>
  <c r="P112" i="23"/>
  <c r="R112" i="23"/>
  <c r="B112" i="23"/>
  <c r="O112" i="23"/>
  <c r="S112" i="23"/>
  <c r="A113" i="23"/>
  <c r="C113" i="23"/>
  <c r="J113" i="23" l="1"/>
  <c r="P113" i="23"/>
  <c r="N113" i="23"/>
  <c r="M113" i="23"/>
  <c r="K113" i="23"/>
  <c r="R113" i="23"/>
  <c r="L113" i="23"/>
  <c r="O113" i="23"/>
  <c r="S113" i="23"/>
  <c r="A114" i="23"/>
  <c r="B113" i="23"/>
  <c r="C114" i="23"/>
  <c r="J114" i="23" l="1"/>
  <c r="N114" i="23"/>
  <c r="P114" i="23"/>
  <c r="R114" i="23"/>
  <c r="K114" i="23"/>
  <c r="M114" i="23"/>
  <c r="L114" i="23"/>
  <c r="S114" i="23"/>
  <c r="B114" i="23"/>
  <c r="O114" i="23"/>
  <c r="A115" i="23"/>
  <c r="C115" i="23"/>
  <c r="M115" i="23" l="1"/>
  <c r="N115" i="23"/>
  <c r="J115" i="23"/>
  <c r="L115" i="23"/>
  <c r="R115" i="23"/>
  <c r="P115" i="23"/>
  <c r="K115" i="23"/>
  <c r="B115" i="23"/>
  <c r="O115" i="23"/>
  <c r="S115" i="23"/>
  <c r="A116" i="23"/>
  <c r="C116" i="23"/>
  <c r="L116" i="23" l="1"/>
  <c r="J116" i="23"/>
  <c r="P116" i="23"/>
  <c r="R116" i="23"/>
  <c r="K116" i="23"/>
  <c r="M116" i="23"/>
  <c r="N116" i="23"/>
  <c r="B116" i="23"/>
  <c r="O116" i="23"/>
  <c r="S116" i="23"/>
  <c r="A117" i="23"/>
  <c r="C117" i="23"/>
  <c r="K117" i="23" l="1"/>
  <c r="L117" i="23"/>
  <c r="J117" i="23"/>
  <c r="P117" i="23"/>
  <c r="N117" i="23"/>
  <c r="M117" i="23"/>
  <c r="R117" i="23"/>
  <c r="B117" i="23"/>
  <c r="O117" i="23"/>
  <c r="S117" i="23"/>
  <c r="A118" i="23"/>
  <c r="C118" i="23"/>
  <c r="J118" i="23" l="1"/>
  <c r="L118" i="23"/>
  <c r="N118" i="23"/>
  <c r="P118" i="23"/>
  <c r="R118" i="23"/>
  <c r="M118" i="23"/>
  <c r="K118" i="23"/>
  <c r="B118" i="23"/>
  <c r="O118" i="23"/>
  <c r="S118" i="23"/>
  <c r="A119" i="23"/>
  <c r="C119" i="23"/>
  <c r="M119" i="23" l="1"/>
  <c r="R119" i="23"/>
  <c r="K119" i="23"/>
  <c r="J119" i="23"/>
  <c r="L119" i="23"/>
  <c r="N119" i="23"/>
  <c r="P119" i="23"/>
  <c r="B119" i="23"/>
  <c r="O119" i="23"/>
  <c r="S119" i="23"/>
  <c r="A120" i="23"/>
  <c r="C120" i="23"/>
  <c r="L120" i="23" l="1"/>
  <c r="J120" i="23"/>
  <c r="P120" i="23"/>
  <c r="N120" i="23"/>
  <c r="M120" i="23"/>
  <c r="R120" i="23"/>
  <c r="K120" i="23"/>
  <c r="B120" i="23"/>
  <c r="O120" i="23"/>
  <c r="S120" i="23"/>
  <c r="A121" i="23"/>
  <c r="C121" i="23"/>
  <c r="K121" i="23" l="1"/>
  <c r="L121" i="23"/>
  <c r="J121" i="23"/>
  <c r="P121" i="23"/>
  <c r="N121" i="23"/>
  <c r="M121" i="23"/>
  <c r="R121" i="23"/>
  <c r="B121" i="23"/>
  <c r="O121" i="23"/>
  <c r="S121" i="23"/>
  <c r="A122" i="23"/>
  <c r="C122" i="23"/>
  <c r="J122" i="23" l="1"/>
  <c r="L122" i="23"/>
  <c r="N122" i="23"/>
  <c r="P122" i="23"/>
  <c r="R122" i="23"/>
  <c r="M122" i="23"/>
  <c r="K122" i="23"/>
  <c r="B122" i="23"/>
  <c r="O122" i="23"/>
  <c r="S122" i="23"/>
  <c r="A123" i="23"/>
  <c r="C123" i="23"/>
  <c r="M123" i="23" l="1"/>
  <c r="R123" i="23"/>
  <c r="K123" i="23"/>
  <c r="J123" i="23"/>
  <c r="L123" i="23"/>
  <c r="N123" i="23"/>
  <c r="P123" i="23"/>
  <c r="B123" i="23"/>
  <c r="O123" i="23"/>
  <c r="S123" i="23"/>
  <c r="A124" i="23"/>
  <c r="C124" i="23"/>
  <c r="L124" i="23" l="1"/>
  <c r="J124" i="23"/>
  <c r="P124" i="23"/>
  <c r="N124" i="23"/>
  <c r="M124" i="23"/>
  <c r="R124" i="23"/>
  <c r="K124" i="23"/>
  <c r="B124" i="23"/>
  <c r="O124" i="23"/>
  <c r="S124" i="23"/>
  <c r="A125" i="23"/>
  <c r="C125" i="23"/>
  <c r="K125" i="23" l="1"/>
  <c r="L125" i="23"/>
  <c r="J125" i="23"/>
  <c r="P125" i="23"/>
  <c r="N125" i="23"/>
  <c r="M125" i="23"/>
  <c r="R125" i="23"/>
  <c r="B125" i="23"/>
  <c r="O125" i="23"/>
  <c r="S125" i="23"/>
  <c r="A126" i="23"/>
  <c r="C126" i="23"/>
  <c r="J126" i="23" l="1"/>
  <c r="L126" i="23"/>
  <c r="N126" i="23"/>
  <c r="P126" i="23"/>
  <c r="R126" i="23"/>
  <c r="M126" i="23"/>
  <c r="K126" i="23"/>
  <c r="B126" i="23"/>
  <c r="O126" i="23"/>
  <c r="S126" i="23"/>
  <c r="A127" i="23"/>
  <c r="C127" i="23"/>
  <c r="M127" i="23" l="1"/>
  <c r="R127" i="23"/>
  <c r="K127" i="23"/>
  <c r="J127" i="23"/>
  <c r="L127" i="23"/>
  <c r="N127" i="23"/>
  <c r="P127" i="23"/>
  <c r="B127" i="23"/>
  <c r="O127" i="23"/>
  <c r="S127" i="23"/>
  <c r="A128" i="23"/>
  <c r="C128" i="23"/>
  <c r="L128" i="23" l="1"/>
  <c r="R128" i="23"/>
  <c r="P128" i="23"/>
  <c r="K128" i="23"/>
  <c r="J128" i="23"/>
  <c r="M128" i="23"/>
  <c r="N128" i="23"/>
  <c r="B128" i="23"/>
  <c r="O128" i="23"/>
  <c r="S128" i="23"/>
  <c r="A129" i="23"/>
  <c r="C129" i="23"/>
  <c r="K129" i="23" l="1"/>
  <c r="N129" i="23"/>
  <c r="M129" i="23"/>
  <c r="R129" i="23"/>
  <c r="L129" i="23"/>
  <c r="J129" i="23"/>
  <c r="P129" i="23"/>
  <c r="B129" i="23"/>
  <c r="O129" i="23"/>
  <c r="S129" i="23"/>
  <c r="A130" i="23"/>
  <c r="C130" i="23"/>
  <c r="J130" i="23" l="1"/>
  <c r="N130" i="23"/>
  <c r="P130" i="23"/>
  <c r="R130" i="23"/>
  <c r="K130" i="23"/>
  <c r="M130" i="23"/>
  <c r="L130" i="23"/>
  <c r="A131" i="23"/>
  <c r="S130" i="23"/>
  <c r="B130" i="23"/>
  <c r="O130" i="23"/>
  <c r="C131" i="23"/>
  <c r="M131" i="23" l="1"/>
  <c r="K131" i="23"/>
  <c r="N131" i="23"/>
  <c r="L131" i="23"/>
  <c r="J131" i="23"/>
  <c r="P131" i="23"/>
  <c r="R131" i="23"/>
  <c r="S131" i="23"/>
  <c r="B131" i="23"/>
  <c r="O131" i="23"/>
  <c r="A132" i="23"/>
  <c r="C132" i="23"/>
  <c r="L132" i="23" l="1"/>
  <c r="R132" i="23"/>
  <c r="P132" i="23"/>
  <c r="M132" i="23"/>
  <c r="K132" i="23"/>
  <c r="N132" i="23"/>
  <c r="J132" i="23"/>
  <c r="B132" i="23"/>
  <c r="O132" i="23"/>
  <c r="S132" i="23"/>
  <c r="A133" i="23"/>
  <c r="C133" i="23"/>
  <c r="K133" i="23" l="1"/>
  <c r="M133" i="23"/>
  <c r="J133" i="23"/>
  <c r="P133" i="23"/>
  <c r="N133" i="23"/>
  <c r="R133" i="23"/>
  <c r="L133" i="23"/>
  <c r="B133" i="23"/>
  <c r="O133" i="23"/>
  <c r="S133" i="23"/>
  <c r="A134" i="23"/>
  <c r="C134" i="23"/>
  <c r="J134" i="23" l="1"/>
  <c r="N134" i="23"/>
  <c r="P134" i="23"/>
  <c r="R134" i="23"/>
  <c r="K134" i="23"/>
  <c r="M134" i="23"/>
  <c r="L134" i="23"/>
  <c r="O134" i="23"/>
  <c r="A135" i="23"/>
  <c r="S134" i="23"/>
  <c r="B134" i="23"/>
  <c r="C135" i="23"/>
  <c r="M135" i="23" l="1"/>
  <c r="J135" i="23"/>
  <c r="R135" i="23"/>
  <c r="L135" i="23"/>
  <c r="K135" i="23"/>
  <c r="P135" i="23"/>
  <c r="N135" i="23"/>
  <c r="S135" i="23"/>
  <c r="B135" i="23"/>
  <c r="O135" i="23"/>
  <c r="A136" i="23"/>
  <c r="C136" i="23"/>
  <c r="L136" i="23" l="1"/>
  <c r="J136" i="23"/>
  <c r="P136" i="23"/>
  <c r="R136" i="23"/>
  <c r="K136" i="23"/>
  <c r="M136" i="23"/>
  <c r="N136" i="23"/>
  <c r="B136" i="23"/>
  <c r="O136" i="23"/>
  <c r="S136" i="23"/>
  <c r="A137" i="23"/>
  <c r="C137" i="23"/>
  <c r="K137" i="23" l="1"/>
  <c r="J137" i="23"/>
  <c r="M137" i="23"/>
  <c r="N137" i="23"/>
  <c r="P137" i="23"/>
  <c r="R137" i="23"/>
  <c r="L137" i="23"/>
  <c r="O137" i="23"/>
  <c r="S137" i="23"/>
  <c r="A138" i="23"/>
  <c r="B137" i="23"/>
  <c r="C138" i="23"/>
  <c r="J138" i="23" l="1"/>
  <c r="N138" i="23"/>
  <c r="L138" i="23"/>
  <c r="P138" i="23"/>
  <c r="M138" i="23"/>
  <c r="K138" i="23"/>
  <c r="R138" i="23"/>
  <c r="B138" i="23"/>
  <c r="O138" i="23"/>
  <c r="A139" i="23"/>
  <c r="S138" i="23"/>
  <c r="C139" i="23"/>
  <c r="M139" i="23" l="1"/>
  <c r="J139" i="23"/>
  <c r="R139" i="23"/>
  <c r="L139" i="23"/>
  <c r="K139" i="23"/>
  <c r="P139" i="23"/>
  <c r="N139" i="23"/>
  <c r="O139" i="23"/>
  <c r="A140" i="23"/>
  <c r="S139" i="23"/>
  <c r="B139" i="23"/>
  <c r="C140" i="23"/>
  <c r="L140" i="23" l="1"/>
  <c r="P140" i="23"/>
  <c r="J140" i="23"/>
  <c r="K140" i="23"/>
  <c r="R140" i="23"/>
  <c r="N140" i="23"/>
  <c r="M140" i="23"/>
  <c r="B140" i="23"/>
  <c r="O140" i="23"/>
  <c r="S140" i="23"/>
  <c r="A141" i="23"/>
  <c r="C141" i="23"/>
  <c r="R141" i="23" l="1"/>
  <c r="P141" i="23"/>
  <c r="K141" i="23"/>
  <c r="J141" i="23"/>
  <c r="L141" i="23"/>
  <c r="N141" i="23"/>
  <c r="M141" i="23"/>
  <c r="B141" i="23"/>
  <c r="S141" i="23"/>
  <c r="A142" i="23"/>
  <c r="O141" i="23"/>
  <c r="C142" i="23"/>
  <c r="N142" i="23" l="1"/>
  <c r="K142" i="23"/>
  <c r="R142" i="23"/>
  <c r="L142" i="23"/>
  <c r="J142" i="23"/>
  <c r="M142" i="23"/>
  <c r="P142" i="23"/>
  <c r="B142" i="23"/>
  <c r="O142" i="23"/>
  <c r="S142" i="23"/>
  <c r="A143" i="23"/>
  <c r="C143" i="23"/>
  <c r="J143" i="23" l="1"/>
  <c r="L143" i="23"/>
  <c r="R143" i="23"/>
  <c r="P143" i="23"/>
  <c r="K143" i="23"/>
  <c r="M143" i="23"/>
  <c r="N143" i="23"/>
  <c r="O143" i="23"/>
  <c r="A144" i="23"/>
  <c r="S143" i="23"/>
  <c r="B143" i="23"/>
  <c r="C144" i="23"/>
  <c r="P144" i="23" l="1"/>
  <c r="J144" i="23"/>
  <c r="K144" i="23"/>
  <c r="R144" i="23"/>
  <c r="N144" i="23"/>
  <c r="M144" i="23"/>
  <c r="L144" i="23"/>
  <c r="O144" i="23"/>
  <c r="S144" i="23"/>
  <c r="A145" i="23"/>
  <c r="B144" i="23"/>
  <c r="C145" i="23"/>
  <c r="K145" i="23" l="1"/>
  <c r="N145" i="23"/>
  <c r="R145" i="23"/>
  <c r="P145" i="23"/>
  <c r="J145" i="23"/>
  <c r="L145" i="23"/>
  <c r="M145" i="23"/>
  <c r="B145" i="23"/>
  <c r="S145" i="23"/>
  <c r="A146" i="23"/>
  <c r="O145" i="23"/>
  <c r="C146" i="23"/>
  <c r="J146" i="23" l="1"/>
  <c r="N146" i="23"/>
  <c r="K146" i="23"/>
  <c r="R146" i="23"/>
  <c r="L146" i="23"/>
  <c r="M146" i="23"/>
  <c r="P146" i="23"/>
  <c r="S146" i="23"/>
  <c r="B146" i="23"/>
  <c r="O146" i="23"/>
  <c r="A147" i="23"/>
  <c r="C147" i="23"/>
  <c r="M147" i="23" l="1"/>
  <c r="K147" i="23"/>
  <c r="N147" i="23"/>
  <c r="R147" i="23"/>
  <c r="L147" i="23"/>
  <c r="J147" i="23"/>
  <c r="P147" i="23"/>
  <c r="B147" i="23"/>
  <c r="O147" i="23"/>
  <c r="A148" i="23"/>
  <c r="S147" i="23"/>
  <c r="C148" i="23"/>
  <c r="L148" i="23" l="1"/>
  <c r="J148" i="23"/>
  <c r="P148" i="23"/>
  <c r="M148" i="23"/>
  <c r="K148" i="23"/>
  <c r="R148" i="23"/>
  <c r="N148" i="23"/>
  <c r="B148" i="23"/>
  <c r="O148" i="23"/>
  <c r="A149" i="23"/>
  <c r="S148" i="23"/>
  <c r="C149" i="23"/>
  <c r="J149" i="23" l="1"/>
  <c r="M149" i="23"/>
  <c r="N149" i="23"/>
  <c r="K149" i="23"/>
  <c r="R149" i="23"/>
  <c r="L149" i="23"/>
  <c r="P149" i="23"/>
  <c r="B149" i="23"/>
  <c r="A150" i="23"/>
  <c r="S149" i="23"/>
  <c r="O149" i="23"/>
  <c r="C150" i="23"/>
  <c r="M150" i="23" l="1"/>
  <c r="N150" i="23"/>
  <c r="J150" i="23"/>
  <c r="L150" i="23"/>
  <c r="K150" i="23"/>
  <c r="R150" i="23"/>
  <c r="P150" i="23"/>
  <c r="B150" i="23"/>
  <c r="S150" i="23"/>
  <c r="A151" i="23"/>
  <c r="O150" i="23"/>
  <c r="C151" i="23"/>
  <c r="P151" i="23" l="1"/>
  <c r="K151" i="23"/>
  <c r="N151" i="23"/>
  <c r="L151" i="23"/>
  <c r="M151" i="23"/>
  <c r="J151" i="23"/>
  <c r="R151" i="23"/>
  <c r="A152" i="23"/>
  <c r="B151" i="23"/>
  <c r="S151" i="23"/>
  <c r="O151" i="23"/>
  <c r="C152" i="23"/>
  <c r="N152" i="23" l="1"/>
  <c r="J152" i="23"/>
  <c r="M152" i="23"/>
  <c r="P152" i="23"/>
  <c r="R152" i="23"/>
  <c r="K152" i="23"/>
  <c r="L152" i="23"/>
  <c r="O152" i="23"/>
  <c r="S152" i="23"/>
  <c r="A153" i="23"/>
  <c r="A154" i="23" s="1"/>
  <c r="B152" i="23"/>
  <c r="C153" i="23"/>
  <c r="C154" i="23"/>
  <c r="R154" i="23" l="1"/>
  <c r="L154" i="23"/>
  <c r="K154" i="23"/>
  <c r="P154" i="23"/>
  <c r="J154" i="23"/>
  <c r="M154" i="23"/>
  <c r="N154" i="23"/>
  <c r="B154" i="23"/>
  <c r="A155" i="23"/>
  <c r="O154" i="23"/>
  <c r="S154" i="23"/>
  <c r="N153" i="23"/>
  <c r="P153" i="23"/>
  <c r="R153" i="23"/>
  <c r="M153" i="23"/>
  <c r="J153" i="23"/>
  <c r="K153" i="23"/>
  <c r="L153" i="23"/>
  <c r="S153" i="23"/>
  <c r="O153" i="23"/>
  <c r="B153" i="23"/>
  <c r="C155" i="23"/>
  <c r="J155" i="23" l="1"/>
  <c r="L155" i="23"/>
  <c r="N155" i="23"/>
  <c r="P155" i="23"/>
  <c r="M155" i="23"/>
  <c r="R155" i="23"/>
  <c r="K155" i="23"/>
  <c r="B155" i="23"/>
  <c r="A156" i="23"/>
  <c r="S155" i="23"/>
  <c r="O155" i="23"/>
  <c r="C156" i="23"/>
  <c r="M156" i="23" l="1"/>
  <c r="R156" i="23"/>
  <c r="K156" i="23"/>
  <c r="L156" i="23"/>
  <c r="J156" i="23"/>
  <c r="P156" i="23"/>
  <c r="N156" i="23"/>
  <c r="S156" i="23"/>
  <c r="A157" i="23"/>
  <c r="B156" i="23"/>
  <c r="O156" i="23"/>
  <c r="C157" i="23"/>
  <c r="M157" i="23" l="1"/>
  <c r="R157" i="23"/>
  <c r="K157" i="23"/>
  <c r="L157" i="23"/>
  <c r="J157" i="23"/>
  <c r="P157" i="23"/>
  <c r="N157" i="23"/>
  <c r="A158" i="23"/>
  <c r="O157" i="23"/>
  <c r="B157" i="23"/>
  <c r="S157" i="23"/>
  <c r="C158" i="23"/>
  <c r="N158" i="23" l="1"/>
  <c r="L158" i="23"/>
  <c r="J158" i="23"/>
  <c r="P158" i="23"/>
  <c r="R158" i="23"/>
  <c r="M158" i="23"/>
  <c r="K158" i="23"/>
  <c r="B158" i="23"/>
  <c r="O158" i="23"/>
  <c r="S158" i="23"/>
  <c r="A159" i="23"/>
  <c r="C159" i="23"/>
  <c r="J159" i="23" l="1"/>
  <c r="K159" i="23"/>
  <c r="R159" i="23"/>
  <c r="L159" i="23"/>
  <c r="M159" i="23"/>
  <c r="P159" i="23"/>
  <c r="N159" i="23"/>
  <c r="A160" i="23"/>
  <c r="B159" i="23"/>
  <c r="O159" i="23"/>
  <c r="S159" i="23"/>
  <c r="C160" i="23"/>
  <c r="N160" i="23" l="1"/>
  <c r="M160" i="23"/>
  <c r="R160" i="23"/>
  <c r="P160" i="23"/>
  <c r="K160" i="23"/>
  <c r="J160" i="23"/>
  <c r="L160" i="23"/>
  <c r="O160" i="23"/>
  <c r="S160" i="23"/>
  <c r="A161" i="23"/>
  <c r="B160" i="23"/>
  <c r="C161" i="23"/>
  <c r="J161" i="23" l="1"/>
  <c r="P161" i="23"/>
  <c r="N161" i="23"/>
  <c r="K161" i="23"/>
  <c r="R161" i="23"/>
  <c r="M161" i="23"/>
  <c r="L161" i="23"/>
  <c r="S161" i="23"/>
  <c r="O161" i="23"/>
  <c r="A162" i="23"/>
  <c r="B161" i="23"/>
  <c r="C162" i="23"/>
  <c r="M162" i="23" l="1"/>
  <c r="K162" i="23"/>
  <c r="P162" i="23"/>
  <c r="N162" i="23"/>
  <c r="L162" i="23"/>
  <c r="J162" i="23"/>
  <c r="R162" i="23"/>
  <c r="S162" i="23"/>
  <c r="A163" i="23"/>
  <c r="O162" i="23"/>
  <c r="B162" i="23"/>
  <c r="C163" i="23"/>
  <c r="L163" i="23" l="1"/>
  <c r="M163" i="23"/>
  <c r="J163" i="23"/>
  <c r="P163" i="23"/>
  <c r="R163" i="23"/>
  <c r="K163" i="23"/>
  <c r="N163" i="23"/>
  <c r="O163" i="23"/>
  <c r="S163" i="23"/>
  <c r="A164" i="23"/>
  <c r="B163" i="23"/>
  <c r="C164" i="23"/>
  <c r="K164" i="23" l="1"/>
  <c r="J164" i="23"/>
  <c r="M164" i="23"/>
  <c r="P164" i="23"/>
  <c r="R164" i="23"/>
  <c r="L164" i="23"/>
  <c r="N164" i="23"/>
  <c r="B164" i="23"/>
  <c r="O164" i="23"/>
  <c r="S164" i="23"/>
  <c r="A165" i="23"/>
  <c r="C165" i="23"/>
  <c r="J165" i="23" l="1"/>
  <c r="R165" i="23"/>
  <c r="K165" i="23"/>
  <c r="N165" i="23"/>
  <c r="M165" i="23"/>
  <c r="L165" i="23"/>
  <c r="P165" i="23"/>
  <c r="B165" i="23"/>
  <c r="S165" i="23"/>
  <c r="O165" i="23"/>
  <c r="A166" i="23"/>
  <c r="C166" i="23"/>
  <c r="R166" i="23" l="1"/>
  <c r="P166" i="23"/>
  <c r="J166" i="23"/>
  <c r="L166" i="23"/>
  <c r="K166" i="23"/>
  <c r="N166" i="23"/>
  <c r="M166" i="23"/>
  <c r="S166" i="23"/>
  <c r="A167" i="23"/>
  <c r="O166" i="23"/>
  <c r="B166" i="23"/>
  <c r="C167" i="23"/>
  <c r="P167" i="23" l="1"/>
  <c r="N167" i="23"/>
  <c r="M167" i="23"/>
  <c r="J167" i="23"/>
  <c r="R167" i="23"/>
  <c r="L167" i="23"/>
  <c r="K167" i="23"/>
  <c r="O167" i="23"/>
  <c r="A168" i="23"/>
  <c r="B167" i="23"/>
  <c r="S167" i="23"/>
  <c r="C168" i="23"/>
  <c r="M168" i="23" l="1"/>
  <c r="L168" i="23"/>
  <c r="N168" i="23"/>
  <c r="P168" i="23"/>
  <c r="J168" i="23"/>
  <c r="R168" i="23"/>
  <c r="K168" i="23"/>
  <c r="O168" i="23"/>
  <c r="S168" i="23"/>
  <c r="A169" i="23"/>
  <c r="B168" i="23"/>
  <c r="C169" i="23"/>
  <c r="J169" i="23" l="1"/>
  <c r="N169" i="23"/>
  <c r="L169" i="23"/>
  <c r="R169" i="23"/>
  <c r="P169" i="23"/>
  <c r="K169" i="23"/>
  <c r="M169" i="23"/>
  <c r="A170" i="23"/>
  <c r="B169" i="23"/>
  <c r="S169" i="23"/>
  <c r="O169" i="23"/>
  <c r="C170" i="23"/>
  <c r="M170" i="23" l="1"/>
  <c r="K170" i="23"/>
  <c r="P170" i="23"/>
  <c r="N170" i="23"/>
  <c r="L170" i="23"/>
  <c r="J170" i="23"/>
  <c r="R170" i="23"/>
  <c r="S170" i="23"/>
  <c r="A171" i="23"/>
  <c r="O170" i="23"/>
  <c r="B170" i="23"/>
  <c r="C171" i="23"/>
  <c r="J171" i="23" l="1"/>
  <c r="L171" i="23"/>
  <c r="M171" i="23"/>
  <c r="P171" i="23"/>
  <c r="R171" i="23"/>
  <c r="K171" i="23"/>
  <c r="N171" i="23"/>
  <c r="S171" i="23"/>
  <c r="O171" i="23"/>
  <c r="A172" i="23"/>
  <c r="B171" i="23"/>
  <c r="C172" i="23"/>
  <c r="J172" i="23" l="1"/>
  <c r="R172" i="23"/>
  <c r="L172" i="23"/>
  <c r="P172" i="23"/>
  <c r="N172" i="23"/>
  <c r="K172" i="23"/>
  <c r="M172" i="23"/>
  <c r="O172" i="23"/>
  <c r="S172" i="23"/>
  <c r="A173" i="23"/>
  <c r="B172" i="23"/>
  <c r="C173" i="23"/>
  <c r="L173" i="23" l="1"/>
  <c r="K173" i="23"/>
  <c r="P173" i="23"/>
  <c r="J173" i="23"/>
  <c r="M173" i="23"/>
  <c r="N173" i="23"/>
  <c r="R173" i="23"/>
  <c r="S173" i="23"/>
  <c r="A174" i="23"/>
  <c r="B173" i="23"/>
  <c r="O173" i="23"/>
  <c r="C174" i="23"/>
  <c r="M174" i="23" l="1"/>
  <c r="R174" i="23"/>
  <c r="K174" i="23"/>
  <c r="L174" i="23"/>
  <c r="J174" i="23"/>
  <c r="P174" i="23"/>
  <c r="N174" i="23"/>
  <c r="B174" i="23"/>
  <c r="S174" i="23"/>
  <c r="O174" i="23"/>
  <c r="A175" i="23"/>
  <c r="C175" i="23"/>
  <c r="L175" i="23" l="1"/>
  <c r="N175" i="23"/>
  <c r="P175" i="23"/>
  <c r="R175" i="23"/>
  <c r="J175" i="23"/>
  <c r="M175" i="23"/>
  <c r="K175" i="23"/>
  <c r="S175" i="23"/>
  <c r="A176" i="23"/>
  <c r="B175" i="23"/>
  <c r="O175" i="23"/>
  <c r="C176" i="23"/>
  <c r="N176" i="23" l="1"/>
  <c r="P176" i="23"/>
  <c r="R176" i="23"/>
  <c r="M176" i="23"/>
  <c r="K176" i="23"/>
  <c r="J176" i="23"/>
  <c r="L176" i="23"/>
  <c r="O176" i="23"/>
  <c r="S176" i="23"/>
  <c r="A177" i="23"/>
  <c r="B176" i="23"/>
  <c r="C177" i="23"/>
  <c r="M177" i="23" l="1"/>
  <c r="R177" i="23"/>
  <c r="K177" i="23"/>
  <c r="J177" i="23"/>
  <c r="L177" i="23"/>
  <c r="N177" i="23"/>
  <c r="P177" i="23"/>
  <c r="B177" i="23"/>
  <c r="O177" i="23"/>
  <c r="S177" i="23"/>
  <c r="A178" i="23"/>
  <c r="C178" i="23"/>
  <c r="L178" i="23" l="1"/>
  <c r="J178" i="23"/>
  <c r="P178" i="23"/>
  <c r="N178" i="23"/>
  <c r="M178" i="23"/>
  <c r="R178" i="23"/>
  <c r="K178" i="23"/>
  <c r="A179" i="23"/>
  <c r="O178" i="23"/>
  <c r="B178" i="23"/>
  <c r="S178" i="23"/>
  <c r="C179" i="23"/>
  <c r="K179" i="23" l="1"/>
  <c r="L179" i="23"/>
  <c r="R179" i="23"/>
  <c r="P179" i="23"/>
  <c r="J179" i="23"/>
  <c r="M179" i="23"/>
  <c r="N179" i="23"/>
  <c r="B179" i="23"/>
  <c r="O179" i="23"/>
  <c r="S179" i="23"/>
  <c r="A180" i="23"/>
  <c r="C180" i="23"/>
  <c r="J180" i="23" l="1"/>
  <c r="L180" i="23"/>
  <c r="N180" i="23"/>
  <c r="P180" i="23"/>
  <c r="R180" i="23"/>
  <c r="M180" i="23"/>
  <c r="K180" i="23"/>
  <c r="B180" i="23"/>
  <c r="O180" i="23"/>
  <c r="S180" i="23"/>
  <c r="A181" i="23"/>
  <c r="C181" i="23"/>
  <c r="M181" i="23" l="1"/>
  <c r="R181" i="23"/>
  <c r="K181" i="23"/>
  <c r="J181" i="23"/>
  <c r="L181" i="23"/>
  <c r="N181" i="23"/>
  <c r="P181" i="23"/>
  <c r="B181" i="23"/>
  <c r="O181" i="23"/>
  <c r="S181" i="23"/>
  <c r="A182" i="23"/>
  <c r="C182" i="23"/>
  <c r="L182" i="23" l="1"/>
  <c r="J182" i="23"/>
  <c r="P182" i="23"/>
  <c r="N182" i="23"/>
  <c r="M182" i="23"/>
  <c r="R182" i="23"/>
  <c r="K182" i="23"/>
  <c r="B182" i="23"/>
  <c r="S182" i="23"/>
  <c r="A183" i="23"/>
  <c r="A184" i="23" s="1"/>
  <c r="O182" i="23"/>
  <c r="C183" i="23"/>
  <c r="C184" i="23"/>
  <c r="L184" i="23" l="1"/>
  <c r="J184" i="23"/>
  <c r="P184" i="23"/>
  <c r="N184" i="23"/>
  <c r="M184" i="23"/>
  <c r="K184" i="23"/>
  <c r="R184" i="23"/>
  <c r="B184" i="23"/>
  <c r="A185" i="23"/>
  <c r="O184" i="23"/>
  <c r="S184" i="23"/>
  <c r="K183" i="23"/>
  <c r="L183" i="23"/>
  <c r="J183" i="23"/>
  <c r="P183" i="23"/>
  <c r="N183" i="23"/>
  <c r="M183" i="23"/>
  <c r="R183" i="23"/>
  <c r="B183" i="23"/>
  <c r="O183" i="23"/>
  <c r="S183" i="23"/>
  <c r="C185" i="23"/>
  <c r="L185" i="23" l="1"/>
  <c r="N185" i="23"/>
  <c r="M185" i="23"/>
  <c r="P185" i="23"/>
  <c r="R185" i="23"/>
  <c r="K185" i="23"/>
  <c r="J185" i="23"/>
  <c r="A186" i="23"/>
  <c r="B185" i="23"/>
  <c r="O185" i="23"/>
  <c r="S185" i="23"/>
  <c r="C186" i="23"/>
  <c r="J186" i="23" l="1"/>
  <c r="N186" i="23"/>
  <c r="M186" i="23"/>
  <c r="L186" i="23"/>
  <c r="R186" i="23"/>
  <c r="P186" i="23"/>
  <c r="K186" i="23"/>
  <c r="O186" i="23"/>
  <c r="S186" i="23"/>
  <c r="A187" i="23"/>
  <c r="B186" i="23"/>
  <c r="C187" i="23"/>
  <c r="M187" i="23" l="1"/>
  <c r="R187" i="23"/>
  <c r="L187" i="23"/>
  <c r="J187" i="23"/>
  <c r="P187" i="23"/>
  <c r="K187" i="23"/>
  <c r="N187" i="23"/>
  <c r="O187" i="23"/>
  <c r="S187" i="23"/>
  <c r="A188" i="23"/>
  <c r="B187" i="23"/>
  <c r="C188" i="23"/>
  <c r="L188" i="23" l="1"/>
  <c r="K188" i="23"/>
  <c r="J188" i="23"/>
  <c r="P188" i="23"/>
  <c r="N188" i="23"/>
  <c r="M188" i="23"/>
  <c r="R188" i="23"/>
  <c r="S188" i="23"/>
  <c r="O188" i="23"/>
  <c r="A189" i="23"/>
  <c r="B188" i="23"/>
  <c r="C189" i="23"/>
  <c r="P189" i="23" l="1"/>
  <c r="N189" i="23"/>
  <c r="M189" i="23"/>
  <c r="J189" i="23"/>
  <c r="R189" i="23"/>
  <c r="L189" i="23"/>
  <c r="K189" i="23"/>
  <c r="A190" i="23"/>
  <c r="B189" i="23"/>
  <c r="S189" i="23"/>
  <c r="O189" i="23"/>
  <c r="C190" i="23"/>
  <c r="N190" i="23" l="1"/>
  <c r="L190" i="23"/>
  <c r="J190" i="23"/>
  <c r="P190" i="23"/>
  <c r="R190" i="23"/>
  <c r="K190" i="23"/>
  <c r="M190" i="23"/>
  <c r="A191" i="23"/>
  <c r="B190" i="23"/>
  <c r="O190" i="23"/>
  <c r="S190" i="23"/>
  <c r="C191" i="23"/>
  <c r="N191" i="23" l="1"/>
  <c r="P191" i="23"/>
  <c r="L191" i="23"/>
  <c r="R191" i="23"/>
  <c r="K191" i="23"/>
  <c r="J191" i="23"/>
  <c r="M191" i="23"/>
  <c r="S191" i="23"/>
  <c r="A192" i="23"/>
  <c r="B191" i="23"/>
  <c r="O191" i="23"/>
  <c r="C192" i="23"/>
  <c r="R192" i="23" l="1"/>
  <c r="P192" i="23"/>
  <c r="J192" i="23"/>
  <c r="N192" i="23"/>
  <c r="M192" i="23"/>
  <c r="K192" i="23"/>
  <c r="L192" i="23"/>
  <c r="S192" i="23"/>
  <c r="B192" i="23"/>
  <c r="O192" i="23"/>
  <c r="A193" i="23"/>
  <c r="C193" i="23"/>
  <c r="M193" i="23" l="1"/>
  <c r="K193" i="23"/>
  <c r="P193" i="23"/>
  <c r="J193" i="23"/>
  <c r="R193" i="23"/>
  <c r="L193" i="23"/>
  <c r="N193" i="23"/>
  <c r="O193" i="23"/>
  <c r="S193" i="23"/>
  <c r="A194" i="23"/>
  <c r="B193" i="23"/>
  <c r="C194" i="23"/>
  <c r="R194" i="23" l="1"/>
  <c r="L194" i="23"/>
  <c r="K194" i="23"/>
  <c r="J194" i="23"/>
  <c r="N194" i="23"/>
  <c r="M194" i="23"/>
  <c r="P194" i="23"/>
  <c r="S194" i="23"/>
  <c r="A195" i="23"/>
  <c r="B194" i="23"/>
  <c r="O194" i="23"/>
  <c r="C195" i="23"/>
  <c r="J195" i="23" l="1"/>
  <c r="K195" i="23"/>
  <c r="N195" i="23"/>
  <c r="P195" i="23"/>
  <c r="R195" i="23"/>
  <c r="L195" i="23"/>
  <c r="M195" i="23"/>
  <c r="S195" i="23"/>
  <c r="B195" i="23"/>
  <c r="O195" i="23"/>
  <c r="A196" i="23"/>
  <c r="C196" i="23"/>
  <c r="M196" i="23" l="1"/>
  <c r="N196" i="23"/>
  <c r="L196" i="23"/>
  <c r="K196" i="23"/>
  <c r="J196" i="23"/>
  <c r="R196" i="23"/>
  <c r="P196" i="23"/>
  <c r="S196" i="23"/>
  <c r="O196" i="23"/>
  <c r="A197" i="23"/>
  <c r="B196" i="23"/>
  <c r="C197" i="23"/>
  <c r="L197" i="23" l="1"/>
  <c r="N197" i="23"/>
  <c r="P197" i="23"/>
  <c r="M197" i="23"/>
  <c r="J197" i="23"/>
  <c r="R197" i="23"/>
  <c r="K197" i="23"/>
  <c r="O197" i="23"/>
  <c r="B197" i="23"/>
  <c r="S197" i="23"/>
  <c r="A198" i="23"/>
  <c r="C198" i="23"/>
  <c r="K198" i="23" l="1"/>
  <c r="M198" i="23"/>
  <c r="P198" i="23"/>
  <c r="N198" i="23"/>
  <c r="J198" i="23"/>
  <c r="R198" i="23"/>
  <c r="L198" i="23"/>
  <c r="B198" i="23"/>
  <c r="O198" i="23"/>
  <c r="S198" i="23"/>
  <c r="A199" i="23"/>
  <c r="C199" i="23"/>
  <c r="J199" i="23" l="1"/>
  <c r="P199" i="23"/>
  <c r="N199" i="23"/>
  <c r="L199" i="23"/>
  <c r="R199" i="23"/>
  <c r="K199" i="23"/>
  <c r="M199" i="23"/>
  <c r="A200" i="23"/>
  <c r="B199" i="23"/>
  <c r="S199" i="23"/>
  <c r="O199" i="23"/>
  <c r="C200" i="23"/>
  <c r="M200" i="23" l="1"/>
  <c r="P200" i="23"/>
  <c r="L200" i="23"/>
  <c r="J200" i="23"/>
  <c r="R200" i="23"/>
  <c r="K200" i="23"/>
  <c r="N200" i="23"/>
  <c r="O200" i="23"/>
  <c r="B200" i="23"/>
  <c r="S200" i="23"/>
  <c r="A201" i="23"/>
  <c r="C201" i="23"/>
  <c r="L201" i="23" l="1"/>
  <c r="N201" i="23"/>
  <c r="P201" i="23"/>
  <c r="J201" i="23"/>
  <c r="M201" i="23"/>
  <c r="K201" i="23"/>
  <c r="R201" i="23"/>
  <c r="B201" i="23"/>
  <c r="S201" i="23"/>
  <c r="O201" i="23"/>
  <c r="A202" i="23"/>
  <c r="C202" i="23"/>
  <c r="K202" i="23" l="1"/>
  <c r="J202" i="23"/>
  <c r="M202" i="23"/>
  <c r="P202" i="23"/>
  <c r="R202" i="23"/>
  <c r="L202" i="23"/>
  <c r="N202" i="23"/>
  <c r="B202" i="23"/>
  <c r="O202" i="23"/>
  <c r="S202" i="23"/>
  <c r="A203" i="23"/>
  <c r="C203" i="23"/>
  <c r="J203" i="23" l="1"/>
  <c r="K203" i="23"/>
  <c r="N203" i="23"/>
  <c r="P203" i="23"/>
  <c r="M203" i="23"/>
  <c r="L203" i="23"/>
  <c r="R203" i="23"/>
  <c r="O203" i="23"/>
  <c r="S203" i="23"/>
  <c r="A204" i="23"/>
  <c r="B203" i="23"/>
  <c r="C204" i="23"/>
  <c r="M204" i="23" l="1"/>
  <c r="R204" i="23"/>
  <c r="K204" i="23"/>
  <c r="J204" i="23"/>
  <c r="L204" i="23"/>
  <c r="N204" i="23"/>
  <c r="P204" i="23"/>
  <c r="B204" i="23"/>
  <c r="O204" i="23"/>
  <c r="S204" i="23"/>
  <c r="A205" i="23"/>
  <c r="C205" i="23"/>
  <c r="L205" i="23" l="1"/>
  <c r="J205" i="23"/>
  <c r="P205" i="23"/>
  <c r="N205" i="23"/>
  <c r="M205" i="23"/>
  <c r="R205" i="23"/>
  <c r="K205" i="23"/>
  <c r="B205" i="23"/>
  <c r="O205" i="23"/>
  <c r="S205" i="23"/>
  <c r="A206" i="23"/>
  <c r="C206" i="23"/>
  <c r="K206" i="23" l="1"/>
  <c r="J206" i="23"/>
  <c r="L206" i="23"/>
  <c r="N206" i="23"/>
  <c r="M206" i="23"/>
  <c r="R206" i="23"/>
  <c r="P206" i="23"/>
  <c r="B206" i="23"/>
  <c r="O206" i="23"/>
  <c r="S206" i="23"/>
  <c r="A207" i="23"/>
  <c r="C207" i="23"/>
  <c r="J207" i="23" l="1"/>
  <c r="L207" i="23"/>
  <c r="N207" i="23"/>
  <c r="P207" i="23"/>
  <c r="R207" i="23"/>
  <c r="M207" i="23"/>
  <c r="K207" i="23"/>
  <c r="B207" i="23"/>
  <c r="O207" i="23"/>
  <c r="A208" i="23"/>
  <c r="S207" i="23"/>
  <c r="C208" i="23"/>
  <c r="M208" i="23" l="1"/>
  <c r="L208" i="23"/>
  <c r="P208" i="23"/>
  <c r="N208" i="23"/>
  <c r="J208" i="23"/>
  <c r="K208" i="23"/>
  <c r="R208" i="23"/>
  <c r="B208" i="23"/>
  <c r="O208" i="23"/>
  <c r="S208" i="23"/>
  <c r="A209" i="23"/>
  <c r="C209" i="23"/>
  <c r="L209" i="23" l="1"/>
  <c r="R209" i="23"/>
  <c r="P209" i="23"/>
  <c r="K209" i="23"/>
  <c r="J209" i="23"/>
  <c r="M209" i="23"/>
  <c r="N209" i="23"/>
  <c r="B209" i="23"/>
  <c r="O209" i="23"/>
  <c r="S209" i="23"/>
  <c r="A210" i="23"/>
  <c r="C210" i="23"/>
  <c r="L210" i="23" l="1"/>
  <c r="J210" i="23"/>
  <c r="P210" i="23"/>
  <c r="N210" i="23"/>
  <c r="M210" i="23"/>
  <c r="R210" i="23"/>
  <c r="K210" i="23"/>
  <c r="B210" i="23"/>
  <c r="O210" i="23"/>
  <c r="S210" i="23"/>
  <c r="A211" i="23"/>
  <c r="C211" i="23"/>
  <c r="N211" i="23" l="1"/>
  <c r="L211" i="23"/>
  <c r="J211" i="23"/>
  <c r="P211" i="23"/>
  <c r="R211" i="23"/>
  <c r="M211" i="23"/>
  <c r="K211" i="23"/>
  <c r="B211" i="23"/>
  <c r="O211" i="23"/>
  <c r="S211" i="23"/>
  <c r="A212" i="23"/>
  <c r="C212" i="23"/>
  <c r="M212" i="23" l="1"/>
  <c r="L212" i="23"/>
  <c r="P212" i="23"/>
  <c r="J212" i="23"/>
  <c r="N212" i="23"/>
  <c r="K212" i="23"/>
  <c r="R212" i="23"/>
  <c r="B212" i="23"/>
  <c r="O212" i="23"/>
  <c r="S212" i="23"/>
  <c r="A213" i="23"/>
  <c r="A214" i="23" s="1"/>
  <c r="C213" i="23"/>
  <c r="C214" i="23"/>
  <c r="K214" i="23" l="1"/>
  <c r="M214" i="23"/>
  <c r="J214" i="23"/>
  <c r="N214" i="23"/>
  <c r="L214" i="23"/>
  <c r="R214" i="23"/>
  <c r="P214" i="23"/>
  <c r="B214" i="23"/>
  <c r="A215" i="23"/>
  <c r="O214" i="23"/>
  <c r="S214" i="23"/>
  <c r="P213" i="23"/>
  <c r="N213" i="23"/>
  <c r="R213" i="23"/>
  <c r="M213" i="23"/>
  <c r="K213" i="23"/>
  <c r="J213" i="23"/>
  <c r="L213" i="23"/>
  <c r="B213" i="23"/>
  <c r="O213" i="23"/>
  <c r="S213" i="23"/>
  <c r="C215" i="23"/>
  <c r="K215" i="23" l="1"/>
  <c r="P215" i="23"/>
  <c r="J215" i="23"/>
  <c r="N215" i="23"/>
  <c r="M215" i="23"/>
  <c r="R215" i="23"/>
  <c r="L215" i="23"/>
  <c r="A216" i="23"/>
  <c r="B215" i="23"/>
  <c r="O215" i="23"/>
  <c r="S215" i="23"/>
  <c r="C216" i="23"/>
  <c r="M216" i="23" l="1"/>
  <c r="R216" i="23"/>
  <c r="K216" i="23"/>
  <c r="L216" i="23"/>
  <c r="J216" i="23"/>
  <c r="P216" i="23"/>
  <c r="N216" i="23"/>
  <c r="B216" i="23"/>
  <c r="S216" i="23"/>
  <c r="O216" i="23"/>
  <c r="A217" i="23"/>
  <c r="C217" i="23"/>
  <c r="P217" i="23" l="1"/>
  <c r="N217" i="23"/>
  <c r="M217" i="23"/>
  <c r="R217" i="23"/>
  <c r="K217" i="23"/>
  <c r="L217" i="23"/>
  <c r="J217" i="23"/>
  <c r="S217" i="23"/>
  <c r="A218" i="23"/>
  <c r="B217" i="23"/>
  <c r="O217" i="23"/>
  <c r="C218" i="23"/>
  <c r="N218" i="23" l="1"/>
  <c r="R218" i="23"/>
  <c r="P218" i="23"/>
  <c r="K218" i="23"/>
  <c r="L218" i="23"/>
  <c r="J218" i="23"/>
  <c r="M218" i="23"/>
  <c r="O218" i="23"/>
  <c r="S218" i="23"/>
  <c r="A219" i="23"/>
  <c r="B218" i="23"/>
  <c r="C219" i="23"/>
  <c r="N219" i="23" l="1"/>
  <c r="K219" i="23"/>
  <c r="M219" i="23"/>
  <c r="R219" i="23"/>
  <c r="L219" i="23"/>
  <c r="J219" i="23"/>
  <c r="P219" i="23"/>
  <c r="A220" i="23"/>
  <c r="O219" i="23"/>
  <c r="B219" i="23"/>
  <c r="S219" i="23"/>
  <c r="C220" i="23"/>
  <c r="R220" i="23" l="1"/>
  <c r="L220" i="23"/>
  <c r="K220" i="23"/>
  <c r="P220" i="23"/>
  <c r="J220" i="23"/>
  <c r="M220" i="23"/>
  <c r="N220" i="23"/>
  <c r="A221" i="23"/>
  <c r="B220" i="23"/>
  <c r="O220" i="23"/>
  <c r="S220" i="23"/>
  <c r="C221" i="23"/>
  <c r="J221" i="23" l="1"/>
  <c r="K221" i="23"/>
  <c r="N221" i="23"/>
  <c r="L221" i="23"/>
  <c r="R221" i="23"/>
  <c r="P221" i="23"/>
  <c r="M221" i="23"/>
  <c r="A222" i="23"/>
  <c r="B221" i="23"/>
  <c r="O221" i="23"/>
  <c r="S221" i="23"/>
  <c r="C222" i="23"/>
  <c r="R222" i="23" l="1"/>
  <c r="L222" i="23"/>
  <c r="J222" i="23"/>
  <c r="N222" i="23"/>
  <c r="K222" i="23"/>
  <c r="P222" i="23"/>
  <c r="M222" i="23"/>
  <c r="S222" i="23"/>
  <c r="B222" i="23"/>
  <c r="O222" i="23"/>
  <c r="A223" i="23"/>
  <c r="C223" i="23"/>
  <c r="J223" i="23" l="1"/>
  <c r="P223" i="23"/>
  <c r="M223" i="23"/>
  <c r="R223" i="23"/>
  <c r="L223" i="23"/>
  <c r="N223" i="23"/>
  <c r="K223" i="23"/>
  <c r="A224" i="23"/>
  <c r="S223" i="23"/>
  <c r="O223" i="23"/>
  <c r="B223" i="23"/>
  <c r="C224" i="23"/>
  <c r="M224" i="23" l="1"/>
  <c r="N224" i="23"/>
  <c r="P224" i="23"/>
  <c r="J224" i="23"/>
  <c r="R224" i="23"/>
  <c r="L224" i="23"/>
  <c r="K224" i="23"/>
  <c r="S224" i="23"/>
  <c r="O224" i="23"/>
  <c r="A225" i="23"/>
  <c r="B224" i="23"/>
  <c r="C225" i="23"/>
  <c r="P225" i="23" l="1"/>
  <c r="M225" i="23"/>
  <c r="K225" i="23"/>
  <c r="N225" i="23"/>
  <c r="L225" i="23"/>
  <c r="R225" i="23"/>
  <c r="J225" i="23"/>
  <c r="S225" i="23"/>
  <c r="A226" i="23"/>
  <c r="B225" i="23"/>
  <c r="O225" i="23"/>
  <c r="C226" i="23"/>
  <c r="R226" i="23" l="1"/>
  <c r="L226" i="23"/>
  <c r="J226" i="23"/>
  <c r="N226" i="23"/>
  <c r="K226" i="23"/>
  <c r="P226" i="23"/>
  <c r="M226" i="23"/>
  <c r="S226" i="23"/>
  <c r="B226" i="23"/>
  <c r="O226" i="23"/>
  <c r="A227" i="23"/>
  <c r="C227" i="23"/>
  <c r="M227" i="23" l="1"/>
  <c r="R227" i="23"/>
  <c r="L227" i="23"/>
  <c r="J227" i="23"/>
  <c r="P227" i="23"/>
  <c r="N227" i="23"/>
  <c r="K227" i="23"/>
  <c r="A228" i="23"/>
  <c r="O227" i="23"/>
  <c r="B227" i="23"/>
  <c r="S227" i="23"/>
  <c r="C228" i="23"/>
  <c r="L228" i="23" l="1"/>
  <c r="K228" i="23"/>
  <c r="P228" i="23"/>
  <c r="N228" i="23"/>
  <c r="M228" i="23"/>
  <c r="R228" i="23"/>
  <c r="J228" i="23"/>
  <c r="B228" i="23"/>
  <c r="O228" i="23"/>
  <c r="S228" i="23"/>
  <c r="A229" i="23"/>
  <c r="C229" i="23"/>
  <c r="L229" i="23" l="1"/>
  <c r="R229" i="23"/>
  <c r="P229" i="23"/>
  <c r="M229" i="23"/>
  <c r="J229" i="23"/>
  <c r="K229" i="23"/>
  <c r="N229" i="23"/>
  <c r="O229" i="23"/>
  <c r="S229" i="23"/>
  <c r="A230" i="23"/>
  <c r="B229" i="23"/>
  <c r="C230" i="23"/>
  <c r="J230" i="23" l="1"/>
  <c r="M230" i="23"/>
  <c r="N230" i="23"/>
  <c r="L230" i="23"/>
  <c r="R230" i="23"/>
  <c r="P230" i="23"/>
  <c r="K230" i="23"/>
  <c r="B230" i="23"/>
  <c r="O230" i="23"/>
  <c r="S230" i="23"/>
  <c r="A231" i="23"/>
  <c r="C231" i="23"/>
  <c r="J231" i="23" l="1"/>
  <c r="K231" i="23"/>
  <c r="M231" i="23"/>
  <c r="N231" i="23"/>
  <c r="P231" i="23"/>
  <c r="R231" i="23"/>
  <c r="L231" i="23"/>
  <c r="S231" i="23"/>
  <c r="B231" i="23"/>
  <c r="O231" i="23"/>
  <c r="A232" i="23"/>
  <c r="C232" i="23"/>
  <c r="M232" i="23" l="1"/>
  <c r="N232" i="23"/>
  <c r="R232" i="23"/>
  <c r="P232" i="23"/>
  <c r="J232" i="23"/>
  <c r="L232" i="23"/>
  <c r="K232" i="23"/>
  <c r="S232" i="23"/>
  <c r="B232" i="23"/>
  <c r="A233" i="23"/>
  <c r="O232" i="23"/>
  <c r="C233" i="23"/>
  <c r="L233" i="23" l="1"/>
  <c r="P233" i="23"/>
  <c r="M233" i="23"/>
  <c r="J233" i="23"/>
  <c r="R233" i="23"/>
  <c r="K233" i="23"/>
  <c r="N233" i="23"/>
  <c r="O233" i="23"/>
  <c r="B233" i="23"/>
  <c r="S233" i="23"/>
  <c r="A234" i="23"/>
  <c r="C234" i="23"/>
  <c r="K234" i="23" l="1"/>
  <c r="L234" i="23"/>
  <c r="J234" i="23"/>
  <c r="M234" i="23"/>
  <c r="R234" i="23"/>
  <c r="P234" i="23"/>
  <c r="N234" i="23"/>
  <c r="B234" i="23"/>
  <c r="O234" i="23"/>
  <c r="A235" i="23"/>
  <c r="S234" i="23"/>
  <c r="C235" i="23"/>
  <c r="J235" i="23" l="1"/>
  <c r="L235" i="23"/>
  <c r="N235" i="23"/>
  <c r="P235" i="23"/>
  <c r="K235" i="23"/>
  <c r="R235" i="23"/>
  <c r="M235" i="23"/>
  <c r="B235" i="23"/>
  <c r="O235" i="23"/>
  <c r="A236" i="23"/>
  <c r="S235" i="23"/>
  <c r="C236" i="23"/>
  <c r="K236" i="23" l="1"/>
  <c r="J236" i="23"/>
  <c r="L236" i="23"/>
  <c r="N236" i="23"/>
  <c r="P236" i="23"/>
  <c r="M236" i="23"/>
  <c r="R236" i="23"/>
  <c r="O236" i="23"/>
  <c r="S236" i="23"/>
  <c r="A237" i="23"/>
  <c r="B236" i="23"/>
  <c r="C237" i="23"/>
  <c r="M237" i="23" l="1"/>
  <c r="R237" i="23"/>
  <c r="K237" i="23"/>
  <c r="L237" i="23"/>
  <c r="J237" i="23"/>
  <c r="P237" i="23"/>
  <c r="N237" i="23"/>
  <c r="S237" i="23"/>
  <c r="A238" i="23"/>
  <c r="B237" i="23"/>
  <c r="O237" i="23"/>
  <c r="C238" i="23"/>
  <c r="L238" i="23" l="1"/>
  <c r="J238" i="23"/>
  <c r="P238" i="23"/>
  <c r="N238" i="23"/>
  <c r="M238" i="23"/>
  <c r="R238" i="23"/>
  <c r="K238" i="23"/>
  <c r="O238" i="23"/>
  <c r="S238" i="23"/>
  <c r="A239" i="23"/>
  <c r="B238" i="23"/>
  <c r="C239" i="23"/>
  <c r="J239" i="23" l="1"/>
  <c r="L239" i="23"/>
  <c r="N239" i="23"/>
  <c r="P239" i="23"/>
  <c r="R239" i="23"/>
  <c r="M239" i="23"/>
  <c r="K239" i="23"/>
  <c r="B239" i="23"/>
  <c r="O239" i="23"/>
  <c r="S239" i="23"/>
  <c r="A240" i="23"/>
  <c r="C240" i="23"/>
  <c r="M240" i="23" l="1"/>
  <c r="R240" i="23"/>
  <c r="K240" i="23"/>
  <c r="J240" i="23"/>
  <c r="L240" i="23"/>
  <c r="N240" i="23"/>
  <c r="P240" i="23"/>
  <c r="B240" i="23"/>
  <c r="O240" i="23"/>
  <c r="S240" i="23"/>
  <c r="A241" i="23"/>
  <c r="C241" i="23"/>
  <c r="L241" i="23" l="1"/>
  <c r="J241" i="23"/>
  <c r="P241" i="23"/>
  <c r="N241" i="23"/>
  <c r="R241" i="23"/>
  <c r="M241" i="23"/>
  <c r="K241" i="23"/>
  <c r="B241" i="23"/>
  <c r="O241" i="23"/>
  <c r="S241" i="23"/>
  <c r="A242" i="23"/>
  <c r="C242" i="23"/>
  <c r="K242" i="23" l="1"/>
  <c r="L242" i="23"/>
  <c r="J242" i="23"/>
  <c r="P242" i="23"/>
  <c r="N242" i="23"/>
  <c r="M242" i="23"/>
  <c r="R242" i="23"/>
  <c r="B242" i="23"/>
  <c r="O242" i="23"/>
  <c r="S242" i="23"/>
  <c r="A243" i="23"/>
  <c r="A244" i="23" s="1"/>
  <c r="C243" i="23"/>
  <c r="C244" i="23"/>
  <c r="R244" i="23" l="1"/>
  <c r="M244" i="23"/>
  <c r="K244" i="23"/>
  <c r="J244" i="23"/>
  <c r="L244" i="23"/>
  <c r="N244" i="23"/>
  <c r="P244" i="23"/>
  <c r="B244" i="23"/>
  <c r="A245" i="23"/>
  <c r="S244" i="23"/>
  <c r="O244" i="23"/>
  <c r="J243" i="23"/>
  <c r="L243" i="23"/>
  <c r="N243" i="23"/>
  <c r="P243" i="23"/>
  <c r="R243" i="23"/>
  <c r="M243" i="23"/>
  <c r="K243" i="23"/>
  <c r="B243" i="23"/>
  <c r="O243" i="23"/>
  <c r="S243" i="23"/>
  <c r="C245" i="23"/>
  <c r="J245" i="23" l="1"/>
  <c r="L245" i="23"/>
  <c r="N245" i="23"/>
  <c r="P245" i="23"/>
  <c r="M245" i="23"/>
  <c r="R245" i="23"/>
  <c r="K245" i="23"/>
  <c r="S245" i="23"/>
  <c r="A246" i="23"/>
  <c r="B245" i="23"/>
  <c r="O245" i="23"/>
  <c r="C246" i="23"/>
  <c r="P246" i="23" l="1"/>
  <c r="N246" i="23"/>
  <c r="M246" i="23"/>
  <c r="R246" i="23"/>
  <c r="K246" i="23"/>
  <c r="L246" i="23"/>
  <c r="J246" i="23"/>
  <c r="O246" i="23"/>
  <c r="B246" i="23"/>
  <c r="S246" i="23"/>
  <c r="A247" i="23"/>
  <c r="C247" i="23"/>
  <c r="M247" i="23" l="1"/>
  <c r="N247" i="23"/>
  <c r="K247" i="23"/>
  <c r="L247" i="23"/>
  <c r="R247" i="23"/>
  <c r="P247" i="23"/>
  <c r="J247" i="23"/>
  <c r="A248" i="23"/>
  <c r="B247" i="23"/>
  <c r="O247" i="23"/>
  <c r="S247" i="23"/>
  <c r="C248" i="23"/>
  <c r="K248" i="23" l="1"/>
  <c r="J248" i="23"/>
  <c r="L248" i="23"/>
  <c r="N248" i="23"/>
  <c r="P248" i="23"/>
  <c r="R248" i="23"/>
  <c r="M248" i="23"/>
  <c r="A249" i="23"/>
  <c r="B248" i="23"/>
  <c r="O248" i="23"/>
  <c r="S248" i="23"/>
  <c r="C249" i="23"/>
  <c r="N249" i="23" l="1"/>
  <c r="L249" i="23"/>
  <c r="M249" i="23"/>
  <c r="R249" i="23"/>
  <c r="K249" i="23"/>
  <c r="J249" i="23"/>
  <c r="P249" i="23"/>
  <c r="A250" i="23"/>
  <c r="B249" i="23"/>
  <c r="O249" i="23"/>
  <c r="S249" i="23"/>
  <c r="C250" i="23"/>
  <c r="K250" i="23" l="1"/>
  <c r="L250" i="23"/>
  <c r="J250" i="23"/>
  <c r="P250" i="23"/>
  <c r="N250" i="23"/>
  <c r="M250" i="23"/>
  <c r="R250" i="23"/>
  <c r="A251" i="23"/>
  <c r="O250" i="23"/>
  <c r="B250" i="23"/>
  <c r="S250" i="23"/>
  <c r="C251" i="23"/>
  <c r="P251" i="23" l="1"/>
  <c r="N251" i="23"/>
  <c r="L251" i="23"/>
  <c r="J251" i="23"/>
  <c r="M251" i="23"/>
  <c r="R251" i="23"/>
  <c r="K251" i="23"/>
  <c r="S251" i="23"/>
  <c r="A252" i="23"/>
  <c r="B251" i="23"/>
  <c r="O251" i="23"/>
  <c r="C252" i="23"/>
  <c r="R252" i="23" l="1"/>
  <c r="M252" i="23"/>
  <c r="N252" i="23"/>
  <c r="P252" i="23"/>
  <c r="K252" i="23"/>
  <c r="J252" i="23"/>
  <c r="L252" i="23"/>
  <c r="S252" i="23"/>
  <c r="O252" i="23"/>
  <c r="A253" i="23"/>
  <c r="B252" i="23"/>
  <c r="C253" i="23"/>
  <c r="J253" i="23" l="1"/>
  <c r="L253" i="23"/>
  <c r="P253" i="23"/>
  <c r="M253" i="23"/>
  <c r="R253" i="23"/>
  <c r="N253" i="23"/>
  <c r="K253" i="23"/>
  <c r="S253" i="23"/>
  <c r="A254" i="23"/>
  <c r="B253" i="23"/>
  <c r="O253" i="23"/>
  <c r="C254" i="23"/>
  <c r="M254" i="23" l="1"/>
  <c r="R254" i="23"/>
  <c r="N254" i="23"/>
  <c r="L254" i="23"/>
  <c r="J254" i="23"/>
  <c r="P254" i="23"/>
  <c r="K254" i="23"/>
  <c r="B254" i="23"/>
  <c r="S254" i="23"/>
  <c r="O254" i="23"/>
  <c r="A255" i="23"/>
  <c r="C255" i="23"/>
  <c r="L255" i="23" l="1"/>
  <c r="J255" i="23"/>
  <c r="K255" i="23"/>
  <c r="P255" i="23"/>
  <c r="R255" i="23"/>
  <c r="M255" i="23"/>
  <c r="N255" i="23"/>
  <c r="S255" i="23"/>
  <c r="A256" i="23"/>
  <c r="B255" i="23"/>
  <c r="O255" i="23"/>
  <c r="C256" i="23"/>
  <c r="K256" i="23" l="1"/>
  <c r="N256" i="23"/>
  <c r="P256" i="23"/>
  <c r="J256" i="23"/>
  <c r="L256" i="23"/>
  <c r="R256" i="23"/>
  <c r="M256" i="23"/>
  <c r="B256" i="23"/>
  <c r="S256" i="23"/>
  <c r="A257" i="23"/>
  <c r="O256" i="23"/>
  <c r="C257" i="23"/>
  <c r="K257" i="23" l="1"/>
  <c r="J257" i="23"/>
  <c r="M257" i="23"/>
  <c r="R257" i="23"/>
  <c r="L257" i="23"/>
  <c r="P257" i="23"/>
  <c r="N257" i="23"/>
  <c r="B257" i="23"/>
  <c r="O257" i="23"/>
  <c r="S257" i="23"/>
  <c r="A258" i="23"/>
  <c r="C258" i="23"/>
  <c r="J258" i="23" l="1"/>
  <c r="K258" i="23"/>
  <c r="N258" i="23"/>
  <c r="P258" i="23"/>
  <c r="R258" i="23"/>
  <c r="L258" i="23"/>
  <c r="M258" i="23"/>
  <c r="S258" i="23"/>
  <c r="O258" i="23"/>
  <c r="A259" i="23"/>
  <c r="B258" i="23"/>
  <c r="C259" i="23"/>
  <c r="M259" i="23" l="1"/>
  <c r="N259" i="23"/>
  <c r="J259" i="23"/>
  <c r="L259" i="23"/>
  <c r="K259" i="23"/>
  <c r="R259" i="23"/>
  <c r="P259" i="23"/>
  <c r="S259" i="23"/>
  <c r="A260" i="23"/>
  <c r="O259" i="23"/>
  <c r="B259" i="23"/>
  <c r="C260" i="23"/>
  <c r="L260" i="23" l="1"/>
  <c r="P260" i="23"/>
  <c r="M260" i="23"/>
  <c r="K260" i="23"/>
  <c r="N260" i="23"/>
  <c r="J260" i="23"/>
  <c r="R260" i="23"/>
  <c r="O260" i="23"/>
  <c r="A261" i="23"/>
  <c r="S260" i="23"/>
  <c r="B260" i="23"/>
  <c r="C261" i="23"/>
  <c r="K261" i="23" l="1"/>
  <c r="L261" i="23"/>
  <c r="N261" i="23"/>
  <c r="J261" i="23"/>
  <c r="M261" i="23"/>
  <c r="P261" i="23"/>
  <c r="R261" i="23"/>
  <c r="B261" i="23"/>
  <c r="A262" i="23"/>
  <c r="O261" i="23"/>
  <c r="S261" i="23"/>
  <c r="C262" i="23"/>
  <c r="J262" i="23" l="1"/>
  <c r="P262" i="23"/>
  <c r="N262" i="23"/>
  <c r="L262" i="23"/>
  <c r="R262" i="23"/>
  <c r="K262" i="23"/>
  <c r="M262" i="23"/>
  <c r="B262" i="23"/>
  <c r="A263" i="23"/>
  <c r="S262" i="23"/>
  <c r="O262" i="23"/>
  <c r="C263" i="23"/>
  <c r="M263" i="23" l="1"/>
  <c r="R263" i="23"/>
  <c r="K263" i="23"/>
  <c r="J263" i="23"/>
  <c r="L263" i="23"/>
  <c r="N263" i="23"/>
  <c r="P263" i="23"/>
  <c r="B263" i="23"/>
  <c r="O263" i="23"/>
  <c r="S263" i="23"/>
  <c r="A264" i="23"/>
  <c r="C264" i="23"/>
  <c r="L264" i="23" l="1"/>
  <c r="J264" i="23"/>
  <c r="M264" i="23"/>
  <c r="R264" i="23"/>
  <c r="P264" i="23"/>
  <c r="N264" i="23"/>
  <c r="K264" i="23"/>
  <c r="B264" i="23"/>
  <c r="S264" i="23"/>
  <c r="O264" i="23"/>
  <c r="A265" i="23"/>
  <c r="C265" i="23"/>
  <c r="K265" i="23" l="1"/>
  <c r="M265" i="23"/>
  <c r="R265" i="23"/>
  <c r="L265" i="23"/>
  <c r="J265" i="23"/>
  <c r="P265" i="23"/>
  <c r="N265" i="23"/>
  <c r="B265" i="23"/>
  <c r="A266" i="23"/>
  <c r="O265" i="23"/>
  <c r="S265" i="23"/>
  <c r="C266" i="23"/>
  <c r="J266" i="23" l="1"/>
  <c r="L266" i="23"/>
  <c r="N266" i="23"/>
  <c r="P266" i="23"/>
  <c r="R266" i="23"/>
  <c r="M266" i="23"/>
  <c r="K266" i="23"/>
  <c r="B266" i="23"/>
  <c r="O266" i="23"/>
  <c r="S266" i="23"/>
  <c r="A267" i="23"/>
  <c r="C267" i="23"/>
  <c r="M267" i="23" l="1"/>
  <c r="R267" i="23"/>
  <c r="K267" i="23"/>
  <c r="J267" i="23"/>
  <c r="L267" i="23"/>
  <c r="N267" i="23"/>
  <c r="P267" i="23"/>
  <c r="B267" i="23"/>
  <c r="O267" i="23"/>
  <c r="S267" i="23"/>
  <c r="A268" i="23"/>
  <c r="C268" i="23"/>
  <c r="L268" i="23" l="1"/>
  <c r="J268" i="23"/>
  <c r="P268" i="23"/>
  <c r="N268" i="23"/>
  <c r="M268" i="23"/>
  <c r="R268" i="23"/>
  <c r="K268" i="23"/>
  <c r="B268" i="23"/>
  <c r="O268" i="23"/>
  <c r="S268" i="23"/>
  <c r="A269" i="23"/>
  <c r="C269" i="23"/>
  <c r="K269" i="23" l="1"/>
  <c r="L269" i="23"/>
  <c r="J269" i="23"/>
  <c r="P269" i="23"/>
  <c r="N269" i="23"/>
  <c r="M269" i="23"/>
  <c r="R269" i="23"/>
  <c r="B269" i="23"/>
  <c r="O269" i="23"/>
  <c r="S269" i="23"/>
  <c r="A270" i="23"/>
  <c r="C270" i="23"/>
  <c r="J270" i="23" l="1"/>
  <c r="L270" i="23"/>
  <c r="N270" i="23"/>
  <c r="P270" i="23"/>
  <c r="R270" i="23"/>
  <c r="M270" i="23"/>
  <c r="K270" i="23"/>
  <c r="B270" i="23"/>
  <c r="O270" i="23"/>
  <c r="S270" i="23"/>
  <c r="A271" i="23"/>
  <c r="C271" i="23"/>
  <c r="M271" i="23" l="1"/>
  <c r="R271" i="23"/>
  <c r="K271" i="23"/>
  <c r="J271" i="23"/>
  <c r="L271" i="23"/>
  <c r="N271" i="23"/>
  <c r="P271" i="23"/>
  <c r="B271" i="23"/>
  <c r="O271" i="23"/>
  <c r="S271" i="23"/>
  <c r="A272" i="23"/>
  <c r="C272" i="23"/>
  <c r="L272" i="23" l="1"/>
  <c r="J272" i="23"/>
  <c r="P272" i="23"/>
  <c r="N272" i="23"/>
  <c r="M272" i="23"/>
  <c r="R272" i="23"/>
  <c r="K272" i="23"/>
  <c r="B272" i="23"/>
  <c r="O272" i="23"/>
  <c r="S272" i="23"/>
  <c r="A273" i="23"/>
  <c r="A274" i="23" s="1"/>
  <c r="C273" i="23"/>
  <c r="C274" i="23"/>
  <c r="N274" i="23" l="1"/>
  <c r="P274" i="23"/>
  <c r="R274" i="23"/>
  <c r="M274" i="23"/>
  <c r="K274" i="23"/>
  <c r="J274" i="23"/>
  <c r="L274" i="23"/>
  <c r="B274" i="23"/>
  <c r="S274" i="23"/>
  <c r="O274" i="23"/>
  <c r="A275" i="23"/>
  <c r="K273" i="23"/>
  <c r="L273" i="23"/>
  <c r="J273" i="23"/>
  <c r="P273" i="23"/>
  <c r="N273" i="23"/>
  <c r="M273" i="23"/>
  <c r="R273" i="23"/>
  <c r="B273" i="23"/>
  <c r="O273" i="23"/>
  <c r="S273" i="23"/>
  <c r="C275" i="23"/>
  <c r="N275" i="23" l="1"/>
  <c r="P275" i="23"/>
  <c r="M275" i="23"/>
  <c r="R275" i="23"/>
  <c r="K275" i="23"/>
  <c r="J275" i="23"/>
  <c r="L275" i="23"/>
  <c r="A276" i="23"/>
  <c r="B275" i="23"/>
  <c r="O275" i="23"/>
  <c r="S275" i="23"/>
  <c r="C276" i="23"/>
  <c r="K276" i="23" l="1"/>
  <c r="L276" i="23"/>
  <c r="J276" i="23"/>
  <c r="P276" i="23"/>
  <c r="N276" i="23"/>
  <c r="M276" i="23"/>
  <c r="R276" i="23"/>
  <c r="A277" i="23"/>
  <c r="B276" i="23"/>
  <c r="O276" i="23"/>
  <c r="S276" i="23"/>
  <c r="C277" i="23"/>
  <c r="M277" i="23" l="1"/>
  <c r="R277" i="23"/>
  <c r="K277" i="23"/>
  <c r="L277" i="23"/>
  <c r="J277" i="23"/>
  <c r="P277" i="23"/>
  <c r="N277" i="23"/>
  <c r="A278" i="23"/>
  <c r="B277" i="23"/>
  <c r="O277" i="23"/>
  <c r="S277" i="23"/>
  <c r="C278" i="23"/>
  <c r="K278" i="23" l="1"/>
  <c r="J278" i="23"/>
  <c r="L278" i="23"/>
  <c r="N278" i="23"/>
  <c r="P278" i="23"/>
  <c r="R278" i="23"/>
  <c r="M278" i="23"/>
  <c r="A279" i="23"/>
  <c r="B278" i="23"/>
  <c r="O278" i="23"/>
  <c r="S278" i="23"/>
  <c r="C279" i="23"/>
  <c r="N279" i="23" l="1"/>
  <c r="P279" i="23"/>
  <c r="M279" i="23"/>
  <c r="R279" i="23"/>
  <c r="K279" i="23"/>
  <c r="J279" i="23"/>
  <c r="L279" i="23"/>
  <c r="A280" i="23"/>
  <c r="B279" i="23"/>
  <c r="O279" i="23"/>
  <c r="S279" i="23"/>
  <c r="C280" i="23"/>
  <c r="K280" i="23" l="1"/>
  <c r="L280" i="23"/>
  <c r="J280" i="23"/>
  <c r="P280" i="23"/>
  <c r="N280" i="23"/>
  <c r="M280" i="23"/>
  <c r="R280" i="23"/>
  <c r="A281" i="23"/>
  <c r="B280" i="23"/>
  <c r="O280" i="23"/>
  <c r="S280" i="23"/>
  <c r="C281" i="23"/>
  <c r="K281" i="23" l="1"/>
  <c r="L281" i="23"/>
  <c r="J281" i="23"/>
  <c r="P281" i="23"/>
  <c r="N281" i="23"/>
  <c r="M281" i="23"/>
  <c r="R281" i="23"/>
  <c r="O281" i="23"/>
  <c r="S281" i="23"/>
  <c r="A282" i="23"/>
  <c r="B281" i="23"/>
  <c r="C282" i="23"/>
  <c r="N282" i="23" l="1"/>
  <c r="P282" i="23"/>
  <c r="R282" i="23"/>
  <c r="M282" i="23"/>
  <c r="K282" i="23"/>
  <c r="J282" i="23"/>
  <c r="L282" i="23"/>
  <c r="O282" i="23"/>
  <c r="S282" i="23"/>
  <c r="A283" i="23"/>
  <c r="B282" i="23"/>
  <c r="C283" i="23"/>
  <c r="K283" i="23" l="1"/>
  <c r="J283" i="23"/>
  <c r="L283" i="23"/>
  <c r="N283" i="23"/>
  <c r="P283" i="23"/>
  <c r="M283" i="23"/>
  <c r="R283" i="23"/>
  <c r="O283" i="23"/>
  <c r="S283" i="23"/>
  <c r="A284" i="23"/>
  <c r="B283" i="23"/>
  <c r="C284" i="23"/>
  <c r="L284" i="23" l="1"/>
  <c r="J284" i="23"/>
  <c r="P284" i="23"/>
  <c r="N284" i="23"/>
  <c r="M284" i="23"/>
  <c r="R284" i="23"/>
  <c r="K284" i="23"/>
  <c r="B284" i="23"/>
  <c r="O284" i="23"/>
  <c r="S284" i="23"/>
  <c r="A285" i="23"/>
  <c r="C285" i="23"/>
  <c r="K285" i="23" l="1"/>
  <c r="P285" i="23"/>
  <c r="N285" i="23"/>
  <c r="M285" i="23"/>
  <c r="L285" i="23"/>
  <c r="J285" i="23"/>
  <c r="R285" i="23"/>
  <c r="B285" i="23"/>
  <c r="S285" i="23"/>
  <c r="A286" i="23"/>
  <c r="O285" i="23"/>
  <c r="C286" i="23"/>
  <c r="N286" i="23" l="1"/>
  <c r="P286" i="23"/>
  <c r="R286" i="23"/>
  <c r="M286" i="23"/>
  <c r="K286" i="23"/>
  <c r="J286" i="23"/>
  <c r="L286" i="23"/>
  <c r="O286" i="23"/>
  <c r="S286" i="23"/>
  <c r="A287" i="23"/>
  <c r="B286" i="23"/>
  <c r="C287" i="23"/>
  <c r="N287" i="23" l="1"/>
  <c r="M287" i="23"/>
  <c r="R287" i="23"/>
  <c r="P287" i="23"/>
  <c r="L287" i="23"/>
  <c r="K287" i="23"/>
  <c r="J287" i="23"/>
  <c r="O287" i="23"/>
  <c r="S287" i="23"/>
  <c r="A288" i="23"/>
  <c r="B287" i="23"/>
  <c r="C288" i="23"/>
  <c r="M288" i="23" l="1"/>
  <c r="R288" i="23"/>
  <c r="L288" i="23"/>
  <c r="J288" i="23"/>
  <c r="P288" i="23"/>
  <c r="N288" i="23"/>
  <c r="K288" i="23"/>
  <c r="B288" i="23"/>
  <c r="O288" i="23"/>
  <c r="A289" i="23"/>
  <c r="S288" i="23"/>
  <c r="C289" i="23"/>
  <c r="P289" i="23" l="1"/>
  <c r="R289" i="23"/>
  <c r="M289" i="23"/>
  <c r="K289" i="23"/>
  <c r="L289" i="23"/>
  <c r="J289" i="23"/>
  <c r="N289" i="23"/>
  <c r="A290" i="23"/>
  <c r="B289" i="23"/>
  <c r="S289" i="23"/>
  <c r="O289" i="23"/>
  <c r="C290" i="23"/>
  <c r="K290" i="23" l="1"/>
  <c r="N290" i="23"/>
  <c r="J290" i="23"/>
  <c r="L290" i="23"/>
  <c r="M290" i="23"/>
  <c r="P290" i="23"/>
  <c r="R290" i="23"/>
  <c r="S290" i="23"/>
  <c r="O290" i="23"/>
  <c r="B290" i="23"/>
  <c r="A291" i="23"/>
  <c r="C291" i="23"/>
  <c r="L291" i="23" l="1"/>
  <c r="J291" i="23"/>
  <c r="M291" i="23"/>
  <c r="P291" i="23"/>
  <c r="K291" i="23"/>
  <c r="R291" i="23"/>
  <c r="N291" i="23"/>
  <c r="O291" i="23"/>
  <c r="S291" i="23"/>
  <c r="A292" i="23"/>
  <c r="B291" i="23"/>
  <c r="C292" i="23"/>
  <c r="N292" i="23" l="1"/>
  <c r="M292" i="23"/>
  <c r="R292" i="23"/>
  <c r="K292" i="23"/>
  <c r="L292" i="23"/>
  <c r="P292" i="23"/>
  <c r="J292" i="23"/>
  <c r="A293" i="23"/>
  <c r="S292" i="23"/>
  <c r="O292" i="23"/>
  <c r="B292" i="23"/>
  <c r="C293" i="23"/>
  <c r="J293" i="23" l="1"/>
  <c r="L293" i="23"/>
  <c r="N293" i="23"/>
  <c r="P293" i="23"/>
  <c r="R293" i="23"/>
  <c r="M293" i="23"/>
  <c r="K293" i="23"/>
  <c r="B293" i="23"/>
  <c r="O293" i="23"/>
  <c r="S293" i="23"/>
  <c r="A294" i="23"/>
  <c r="C294" i="23"/>
  <c r="M294" i="23" l="1"/>
  <c r="R294" i="23"/>
  <c r="K294" i="23"/>
  <c r="J294" i="23"/>
  <c r="L294" i="23"/>
  <c r="N294" i="23"/>
  <c r="P294" i="23"/>
  <c r="B294" i="23"/>
  <c r="O294" i="23"/>
  <c r="S294" i="23"/>
  <c r="A295" i="23"/>
  <c r="C295" i="23"/>
  <c r="P295" i="23" l="1"/>
  <c r="N295" i="23"/>
  <c r="M295" i="23"/>
  <c r="R295" i="23"/>
  <c r="K295" i="23"/>
  <c r="L295" i="23"/>
  <c r="J295" i="23"/>
  <c r="O295" i="23"/>
  <c r="S295" i="23"/>
  <c r="A296" i="23"/>
  <c r="B295" i="23"/>
  <c r="C296" i="23"/>
  <c r="L296" i="23" l="1"/>
  <c r="J296" i="23"/>
  <c r="P296" i="23"/>
  <c r="N296" i="23"/>
  <c r="M296" i="23"/>
  <c r="R296" i="23"/>
  <c r="K296" i="23"/>
  <c r="O296" i="23"/>
  <c r="S296" i="23"/>
  <c r="A297" i="23"/>
  <c r="B296" i="23"/>
  <c r="C297" i="23"/>
  <c r="J297" i="23" l="1"/>
  <c r="L297" i="23"/>
  <c r="N297" i="23"/>
  <c r="P297" i="23"/>
  <c r="R297" i="23"/>
  <c r="M297" i="23"/>
  <c r="K297" i="23"/>
  <c r="B297" i="23"/>
  <c r="O297" i="23"/>
  <c r="S297" i="23"/>
  <c r="A298" i="23"/>
  <c r="C298" i="23"/>
  <c r="M298" i="23" l="1"/>
  <c r="R298" i="23"/>
  <c r="K298" i="23"/>
  <c r="J298" i="23"/>
  <c r="L298" i="23"/>
  <c r="N298" i="23"/>
  <c r="P298" i="23"/>
  <c r="B298" i="23"/>
  <c r="O298" i="23"/>
  <c r="S298" i="23"/>
  <c r="A299" i="23"/>
  <c r="C299" i="23"/>
  <c r="L299" i="23" l="1"/>
  <c r="J299" i="23"/>
  <c r="P299" i="23"/>
  <c r="N299" i="23"/>
  <c r="M299" i="23"/>
  <c r="R299" i="23"/>
  <c r="K299" i="23"/>
  <c r="B299" i="23"/>
  <c r="O299" i="23"/>
  <c r="S299" i="23"/>
  <c r="A300" i="23"/>
  <c r="C300" i="23"/>
  <c r="K300" i="23" l="1"/>
  <c r="L300" i="23"/>
  <c r="J300" i="23"/>
  <c r="P300" i="23"/>
  <c r="N300" i="23"/>
  <c r="M300" i="23"/>
  <c r="R300" i="23"/>
  <c r="B300" i="23"/>
  <c r="O300" i="23"/>
  <c r="S300" i="23"/>
  <c r="A301" i="23"/>
  <c r="C301" i="23"/>
  <c r="J301" i="23" l="1"/>
  <c r="L301" i="23"/>
  <c r="N301" i="23"/>
  <c r="P301" i="23"/>
  <c r="R301" i="23"/>
  <c r="M301" i="23"/>
  <c r="K301" i="23"/>
  <c r="B301" i="23"/>
  <c r="O301" i="23"/>
  <c r="S301" i="23"/>
  <c r="A302" i="23"/>
  <c r="C302" i="23"/>
  <c r="M302" i="23" l="1"/>
  <c r="R302" i="23"/>
  <c r="K302" i="23"/>
  <c r="J302" i="23"/>
  <c r="L302" i="23"/>
  <c r="N302" i="23"/>
  <c r="P302" i="23"/>
  <c r="B302" i="23"/>
  <c r="O302" i="23"/>
  <c r="S302" i="23"/>
  <c r="A303" i="23"/>
  <c r="A304" i="23" s="1"/>
  <c r="C303" i="23"/>
  <c r="C304" i="23"/>
  <c r="R304" i="23" l="1"/>
  <c r="M304" i="23"/>
  <c r="K304" i="23"/>
  <c r="J304" i="23"/>
  <c r="L304" i="23"/>
  <c r="N304" i="23"/>
  <c r="P304" i="23"/>
  <c r="B304" i="23"/>
  <c r="S304" i="23"/>
  <c r="O304" i="23"/>
  <c r="A305" i="23"/>
  <c r="L303" i="23"/>
  <c r="J303" i="23"/>
  <c r="P303" i="23"/>
  <c r="N303" i="23"/>
  <c r="M303" i="23"/>
  <c r="R303" i="23"/>
  <c r="K303" i="23"/>
  <c r="B303" i="23"/>
  <c r="O303" i="23"/>
  <c r="S303" i="23"/>
  <c r="C305" i="23"/>
  <c r="J305" i="23" l="1"/>
  <c r="L305" i="23"/>
  <c r="N305" i="23"/>
  <c r="P305" i="23"/>
  <c r="M305" i="23"/>
  <c r="R305" i="23"/>
  <c r="K305" i="23"/>
  <c r="S305" i="23"/>
  <c r="A306" i="23"/>
  <c r="B305" i="23"/>
  <c r="O305" i="23"/>
  <c r="C306" i="23"/>
  <c r="L306" i="23" l="1"/>
  <c r="J306" i="23"/>
  <c r="K306" i="23"/>
  <c r="P306" i="23"/>
  <c r="N306" i="23"/>
  <c r="M306" i="23"/>
  <c r="R306" i="23"/>
  <c r="O306" i="23"/>
  <c r="A307" i="23"/>
  <c r="B306" i="23"/>
  <c r="S306" i="23"/>
  <c r="C307" i="23"/>
  <c r="L307" i="23" l="1"/>
  <c r="N307" i="23"/>
  <c r="P307" i="23"/>
  <c r="R307" i="23"/>
  <c r="M307" i="23"/>
  <c r="J307" i="23"/>
  <c r="K307" i="23"/>
  <c r="O307" i="23"/>
  <c r="S307" i="23"/>
  <c r="A308" i="23"/>
  <c r="B307" i="23"/>
  <c r="C308" i="23"/>
  <c r="J308" i="23" l="1"/>
  <c r="L308" i="23"/>
  <c r="M308" i="23"/>
  <c r="N308" i="23"/>
  <c r="P308" i="23"/>
  <c r="R308" i="23"/>
  <c r="K308" i="23"/>
  <c r="B308" i="23"/>
  <c r="O308" i="23"/>
  <c r="A309" i="23"/>
  <c r="S308" i="23"/>
  <c r="C309" i="23"/>
  <c r="M309" i="23" l="1"/>
  <c r="R309" i="23"/>
  <c r="K309" i="23"/>
  <c r="J309" i="23"/>
  <c r="L309" i="23"/>
  <c r="P309" i="23"/>
  <c r="N309" i="23"/>
  <c r="B309" i="23"/>
  <c r="O309" i="23"/>
  <c r="A310" i="23"/>
  <c r="S309" i="23"/>
  <c r="C310" i="23"/>
  <c r="P310" i="23" l="1"/>
  <c r="J310" i="23"/>
  <c r="K310" i="23"/>
  <c r="M310" i="23"/>
  <c r="N310" i="23"/>
  <c r="L310" i="23"/>
  <c r="R310" i="23"/>
  <c r="O310" i="23"/>
  <c r="A311" i="23"/>
  <c r="B310" i="23"/>
  <c r="S310" i="23"/>
  <c r="C311" i="23"/>
  <c r="P311" i="23" l="1"/>
  <c r="R311" i="23"/>
  <c r="L311" i="23"/>
  <c r="J311" i="23"/>
  <c r="M311" i="23"/>
  <c r="K311" i="23"/>
  <c r="N311" i="23"/>
  <c r="B311" i="23"/>
  <c r="O311" i="23"/>
  <c r="S311" i="23"/>
  <c r="A312" i="23"/>
  <c r="C312" i="23"/>
  <c r="L312" i="23" l="1"/>
  <c r="R312" i="23"/>
  <c r="P312" i="23"/>
  <c r="M312" i="23"/>
  <c r="N312" i="23"/>
  <c r="K312" i="23"/>
  <c r="J312" i="23"/>
  <c r="O312" i="23"/>
  <c r="S312" i="23"/>
  <c r="A313" i="23"/>
  <c r="B312" i="23"/>
  <c r="C313" i="23"/>
  <c r="N313" i="23" l="1"/>
  <c r="M313" i="23"/>
  <c r="L313" i="23"/>
  <c r="R313" i="23"/>
  <c r="P313" i="23"/>
  <c r="J313" i="23"/>
  <c r="K313" i="23"/>
  <c r="O313" i="23"/>
  <c r="A314" i="23"/>
  <c r="S313" i="23"/>
  <c r="B313" i="23"/>
  <c r="C314" i="23"/>
  <c r="L314" i="23" l="1"/>
  <c r="M314" i="23"/>
  <c r="J314" i="23"/>
  <c r="P314" i="23"/>
  <c r="K314" i="23"/>
  <c r="R314" i="23"/>
  <c r="N314" i="23"/>
  <c r="O314" i="23"/>
  <c r="A315" i="23"/>
  <c r="S314" i="23"/>
  <c r="B314" i="23"/>
  <c r="C315" i="23"/>
  <c r="P315" i="23" l="1"/>
  <c r="R315" i="23"/>
  <c r="M315" i="23"/>
  <c r="K315" i="23"/>
  <c r="N315" i="23"/>
  <c r="L315" i="23"/>
  <c r="J315" i="23"/>
  <c r="A316" i="23"/>
  <c r="S315" i="23"/>
  <c r="B315" i="23"/>
  <c r="O315" i="23"/>
  <c r="C316" i="23"/>
  <c r="N316" i="23" l="1"/>
  <c r="M316" i="23"/>
  <c r="K316" i="23"/>
  <c r="L316" i="23"/>
  <c r="J316" i="23"/>
  <c r="P316" i="23"/>
  <c r="R316" i="23"/>
  <c r="A317" i="23"/>
  <c r="B316" i="23"/>
  <c r="O316" i="23"/>
  <c r="S316" i="23"/>
  <c r="C317" i="23"/>
  <c r="R317" i="23" l="1"/>
  <c r="M317" i="23"/>
  <c r="J317" i="23"/>
  <c r="N317" i="23"/>
  <c r="K317" i="23"/>
  <c r="P317" i="23"/>
  <c r="L317" i="23"/>
  <c r="S317" i="23"/>
  <c r="A318" i="23"/>
  <c r="B317" i="23"/>
  <c r="O317" i="23"/>
  <c r="C318" i="23"/>
  <c r="M318" i="23" l="1"/>
  <c r="R318" i="23"/>
  <c r="K318" i="23"/>
  <c r="J318" i="23"/>
  <c r="L318" i="23"/>
  <c r="N318" i="23"/>
  <c r="P318" i="23"/>
  <c r="S318" i="23"/>
  <c r="B318" i="23"/>
  <c r="O318" i="23"/>
  <c r="A319" i="23"/>
  <c r="C319" i="23"/>
  <c r="L319" i="23" l="1"/>
  <c r="P319" i="23"/>
  <c r="M319" i="23"/>
  <c r="K319" i="23"/>
  <c r="J319" i="23"/>
  <c r="N319" i="23"/>
  <c r="R319" i="23"/>
  <c r="B319" i="23"/>
  <c r="S319" i="23"/>
  <c r="O319" i="23"/>
  <c r="A320" i="23"/>
  <c r="C320" i="23"/>
  <c r="J320" i="23" l="1"/>
  <c r="M320" i="23"/>
  <c r="P320" i="23"/>
  <c r="R320" i="23"/>
  <c r="K320" i="23"/>
  <c r="L320" i="23"/>
  <c r="N320" i="23"/>
  <c r="S320" i="23"/>
  <c r="A321" i="23"/>
  <c r="B320" i="23"/>
  <c r="O320" i="23"/>
  <c r="C321" i="23"/>
  <c r="R321" i="23" l="1"/>
  <c r="N321" i="23"/>
  <c r="L321" i="23"/>
  <c r="K321" i="23"/>
  <c r="M321" i="23"/>
  <c r="J321" i="23"/>
  <c r="P321" i="23"/>
  <c r="B321" i="23"/>
  <c r="A322" i="23"/>
  <c r="S321" i="23"/>
  <c r="O321" i="23"/>
  <c r="C322" i="23"/>
  <c r="M322" i="23" l="1"/>
  <c r="K322" i="23"/>
  <c r="P322" i="23"/>
  <c r="N322" i="23"/>
  <c r="L322" i="23"/>
  <c r="J322" i="23"/>
  <c r="R322" i="23"/>
  <c r="S322" i="23"/>
  <c r="A323" i="23"/>
  <c r="O322" i="23"/>
  <c r="B322" i="23"/>
  <c r="C323" i="23"/>
  <c r="L323" i="23" l="1"/>
  <c r="K323" i="23"/>
  <c r="N323" i="23"/>
  <c r="P323" i="23"/>
  <c r="R323" i="23"/>
  <c r="M323" i="23"/>
  <c r="J323" i="23"/>
  <c r="B323" i="23"/>
  <c r="O323" i="23"/>
  <c r="S323" i="23"/>
  <c r="A324" i="23"/>
  <c r="C324" i="23"/>
  <c r="K324" i="23" l="1"/>
  <c r="P324" i="23"/>
  <c r="N324" i="23"/>
  <c r="M324" i="23"/>
  <c r="R324" i="23"/>
  <c r="L324" i="23"/>
  <c r="J324" i="23"/>
  <c r="B324" i="23"/>
  <c r="S324" i="23"/>
  <c r="A325" i="23"/>
  <c r="O324" i="23"/>
  <c r="C325" i="23"/>
  <c r="J325" i="23" l="1"/>
  <c r="L325" i="23"/>
  <c r="N325" i="23"/>
  <c r="P325" i="23"/>
  <c r="R325" i="23"/>
  <c r="M325" i="23"/>
  <c r="K325" i="23"/>
  <c r="B325" i="23"/>
  <c r="O325" i="23"/>
  <c r="S325" i="23"/>
  <c r="A326" i="23"/>
  <c r="C326" i="23"/>
  <c r="M326" i="23" l="1"/>
  <c r="R326" i="23"/>
  <c r="K326" i="23"/>
  <c r="J326" i="23"/>
  <c r="L326" i="23"/>
  <c r="N326" i="23"/>
  <c r="P326" i="23"/>
  <c r="B326" i="23"/>
  <c r="O326" i="23"/>
  <c r="S326" i="23"/>
  <c r="A327" i="23"/>
  <c r="C327" i="23"/>
  <c r="L327" i="23" l="1"/>
  <c r="J327" i="23"/>
  <c r="P327" i="23"/>
  <c r="N327" i="23"/>
  <c r="M327" i="23"/>
  <c r="R327" i="23"/>
  <c r="K327" i="23"/>
  <c r="B327" i="23"/>
  <c r="O327" i="23"/>
  <c r="S327" i="23"/>
  <c r="A328" i="23"/>
  <c r="C328" i="23"/>
  <c r="K328" i="23" l="1"/>
  <c r="L328" i="23"/>
  <c r="J328" i="23"/>
  <c r="P328" i="23"/>
  <c r="N328" i="23"/>
  <c r="M328" i="23"/>
  <c r="R328" i="23"/>
  <c r="B328" i="23"/>
  <c r="O328" i="23"/>
  <c r="S328" i="23"/>
  <c r="A329" i="23"/>
  <c r="C329" i="23"/>
  <c r="J329" i="23" l="1"/>
  <c r="L329" i="23"/>
  <c r="N329" i="23"/>
  <c r="P329" i="23"/>
  <c r="R329" i="23"/>
  <c r="M329" i="23"/>
  <c r="K329" i="23"/>
  <c r="B329" i="23"/>
  <c r="O329" i="23"/>
  <c r="S329" i="23"/>
  <c r="A330" i="23"/>
  <c r="C330" i="23"/>
  <c r="M330" i="23" l="1"/>
  <c r="R330" i="23"/>
  <c r="N330" i="23"/>
  <c r="P330" i="23"/>
  <c r="K330" i="23"/>
  <c r="J330" i="23"/>
  <c r="L330" i="23"/>
  <c r="B330" i="23"/>
  <c r="A331" i="23"/>
  <c r="O330" i="23"/>
  <c r="S330" i="23"/>
  <c r="C331" i="23"/>
  <c r="L331" i="23" l="1"/>
  <c r="J331" i="23"/>
  <c r="P331" i="23"/>
  <c r="N331" i="23"/>
  <c r="M331" i="23"/>
  <c r="R331" i="23"/>
  <c r="K331" i="23"/>
  <c r="B331" i="23"/>
  <c r="O331" i="23"/>
  <c r="S331" i="23"/>
  <c r="A332" i="23"/>
  <c r="C332" i="23"/>
  <c r="K332" i="23" l="1"/>
  <c r="L332" i="23"/>
  <c r="J332" i="23"/>
  <c r="P332" i="23"/>
  <c r="N332" i="23"/>
  <c r="M332" i="23"/>
  <c r="R332" i="23"/>
  <c r="B332" i="23"/>
  <c r="O332" i="23"/>
  <c r="S332" i="23"/>
  <c r="A333" i="23"/>
  <c r="A334" i="23" s="1"/>
  <c r="C333" i="23"/>
  <c r="C334" i="23"/>
  <c r="N334" i="23" l="1"/>
  <c r="R334" i="23"/>
  <c r="L334" i="23"/>
  <c r="K334" i="23"/>
  <c r="P334" i="23"/>
  <c r="J334" i="23"/>
  <c r="M334" i="23"/>
  <c r="B334" i="23"/>
  <c r="A335" i="23"/>
  <c r="S334" i="23"/>
  <c r="O334" i="23"/>
  <c r="J333" i="23"/>
  <c r="L333" i="23"/>
  <c r="N333" i="23"/>
  <c r="P333" i="23"/>
  <c r="R333" i="23"/>
  <c r="M333" i="23"/>
  <c r="K333" i="23"/>
  <c r="B333" i="23"/>
  <c r="O333" i="23"/>
  <c r="S333" i="23"/>
  <c r="C335" i="23"/>
  <c r="N335" i="23" l="1"/>
  <c r="M335" i="23"/>
  <c r="R335" i="23"/>
  <c r="L335" i="23"/>
  <c r="K335" i="23"/>
  <c r="J335" i="23"/>
  <c r="P335" i="23"/>
  <c r="B335" i="23"/>
  <c r="A336" i="23"/>
  <c r="O335" i="23"/>
  <c r="S335" i="23"/>
  <c r="C336" i="23"/>
  <c r="J336" i="23" l="1"/>
  <c r="N336" i="23"/>
  <c r="M336" i="23"/>
  <c r="R336" i="23"/>
  <c r="L336" i="23"/>
  <c r="K336" i="23"/>
  <c r="P336" i="23"/>
  <c r="O336" i="23"/>
  <c r="S336" i="23"/>
  <c r="A337" i="23"/>
  <c r="B336" i="23"/>
  <c r="C337" i="23"/>
  <c r="M337" i="23" l="1"/>
  <c r="P337" i="23"/>
  <c r="J337" i="23"/>
  <c r="L337" i="23"/>
  <c r="N337" i="23"/>
  <c r="R337" i="23"/>
  <c r="K337" i="23"/>
  <c r="S337" i="23"/>
  <c r="O337" i="23"/>
  <c r="B337" i="23"/>
  <c r="A338" i="23"/>
  <c r="C338" i="23"/>
  <c r="P338" i="23" l="1"/>
  <c r="R338" i="23"/>
  <c r="J338" i="23"/>
  <c r="M338" i="23"/>
  <c r="N338" i="23"/>
  <c r="K338" i="23"/>
  <c r="L338" i="23"/>
  <c r="O338" i="23"/>
  <c r="S338" i="23"/>
  <c r="A339" i="23"/>
  <c r="B338" i="23"/>
  <c r="C339" i="23"/>
  <c r="K339" i="23" l="1"/>
  <c r="R339" i="23"/>
  <c r="L339" i="23"/>
  <c r="P339" i="23"/>
  <c r="N339" i="23"/>
  <c r="J339" i="23"/>
  <c r="M339" i="23"/>
  <c r="B339" i="23"/>
  <c r="O339" i="23"/>
  <c r="A340" i="23"/>
  <c r="S339" i="23"/>
  <c r="C340" i="23"/>
  <c r="L340" i="23" l="1"/>
  <c r="R340" i="23"/>
  <c r="K340" i="23"/>
  <c r="J340" i="23"/>
  <c r="N340" i="23"/>
  <c r="P340" i="23"/>
  <c r="M340" i="23"/>
  <c r="A341" i="23"/>
  <c r="B340" i="23"/>
  <c r="O340" i="23"/>
  <c r="S340" i="23"/>
  <c r="C341" i="23"/>
  <c r="K341" i="23" l="1"/>
  <c r="M341" i="23"/>
  <c r="J341" i="23"/>
  <c r="P341" i="23"/>
  <c r="N341" i="23"/>
  <c r="L341" i="23"/>
  <c r="R341" i="23"/>
  <c r="S341" i="23"/>
  <c r="A342" i="23"/>
  <c r="B341" i="23"/>
  <c r="O341" i="23"/>
  <c r="C342" i="23"/>
  <c r="K342" i="23" l="1"/>
  <c r="R342" i="23"/>
  <c r="M342" i="23"/>
  <c r="P342" i="23"/>
  <c r="N342" i="23"/>
  <c r="J342" i="23"/>
  <c r="L342" i="23"/>
  <c r="A343" i="23"/>
  <c r="O342" i="23"/>
  <c r="B342" i="23"/>
  <c r="S342" i="23"/>
  <c r="C343" i="23"/>
  <c r="R343" i="23" l="1"/>
  <c r="J343" i="23"/>
  <c r="L343" i="23"/>
  <c r="N343" i="23"/>
  <c r="P343" i="23"/>
  <c r="K343" i="23"/>
  <c r="M343" i="23"/>
  <c r="O343" i="23"/>
  <c r="B343" i="23"/>
  <c r="S343" i="23"/>
  <c r="A344" i="23"/>
  <c r="C344" i="23"/>
  <c r="N344" i="23" l="1"/>
  <c r="P344" i="23"/>
  <c r="K344" i="23"/>
  <c r="L344" i="23"/>
  <c r="M344" i="23"/>
  <c r="R344" i="23"/>
  <c r="J344" i="23"/>
  <c r="A345" i="23"/>
  <c r="B344" i="23"/>
  <c r="O344" i="23"/>
  <c r="S344" i="23"/>
  <c r="C345" i="23"/>
  <c r="M345" i="23" l="1"/>
  <c r="K345" i="23"/>
  <c r="J345" i="23"/>
  <c r="L345" i="23"/>
  <c r="N345" i="23"/>
  <c r="R345" i="23"/>
  <c r="P345" i="23"/>
  <c r="A346" i="23"/>
  <c r="S345" i="23"/>
  <c r="O345" i="23"/>
  <c r="B345" i="23"/>
  <c r="C346" i="23"/>
  <c r="R346" i="23" l="1"/>
  <c r="J346" i="23"/>
  <c r="M346" i="23"/>
  <c r="N346" i="23"/>
  <c r="K346" i="23"/>
  <c r="L346" i="23"/>
  <c r="P346" i="23"/>
  <c r="O346" i="23"/>
  <c r="S346" i="23"/>
  <c r="A347" i="23"/>
  <c r="B346" i="23"/>
  <c r="C347" i="23"/>
  <c r="L347" i="23" l="1"/>
  <c r="P347" i="23"/>
  <c r="N347" i="23"/>
  <c r="J347" i="23"/>
  <c r="M347" i="23"/>
  <c r="K347" i="23"/>
  <c r="R347" i="23"/>
  <c r="O347" i="23"/>
  <c r="A348" i="23"/>
  <c r="S347" i="23"/>
  <c r="B347" i="23"/>
  <c r="C348" i="23"/>
  <c r="K348" i="23" l="1"/>
  <c r="M348" i="23"/>
  <c r="R348" i="23"/>
  <c r="L348" i="23"/>
  <c r="P348" i="23"/>
  <c r="J348" i="23"/>
  <c r="N348" i="23"/>
  <c r="B348" i="23"/>
  <c r="O348" i="23"/>
  <c r="A349" i="23"/>
  <c r="S348" i="23"/>
  <c r="C349" i="23"/>
  <c r="J349" i="23" l="1"/>
  <c r="N349" i="23"/>
  <c r="R349" i="23"/>
  <c r="M349" i="23"/>
  <c r="L349" i="23"/>
  <c r="K349" i="23"/>
  <c r="P349" i="23"/>
  <c r="B349" i="23"/>
  <c r="O349" i="23"/>
  <c r="S349" i="23"/>
  <c r="A350" i="23"/>
  <c r="C350" i="23"/>
  <c r="M350" i="23" l="1"/>
  <c r="N350" i="23"/>
  <c r="L350" i="23"/>
  <c r="R350" i="23"/>
  <c r="K350" i="23"/>
  <c r="P350" i="23"/>
  <c r="J350" i="23"/>
  <c r="B350" i="23"/>
  <c r="S350" i="23"/>
  <c r="A351" i="23"/>
  <c r="O350" i="23"/>
  <c r="C351" i="23"/>
  <c r="L351" i="23" l="1"/>
  <c r="P351" i="23"/>
  <c r="J351" i="23"/>
  <c r="N351" i="23"/>
  <c r="M351" i="23"/>
  <c r="K351" i="23"/>
  <c r="R351" i="23"/>
  <c r="S351" i="23"/>
  <c r="A352" i="23"/>
  <c r="B351" i="23"/>
  <c r="O351" i="23"/>
  <c r="C352" i="23"/>
  <c r="K352" i="23" l="1"/>
  <c r="R352" i="23"/>
  <c r="L352" i="23"/>
  <c r="M352" i="23"/>
  <c r="N352" i="23"/>
  <c r="J352" i="23"/>
  <c r="P352" i="23"/>
  <c r="B352" i="23"/>
  <c r="S352" i="23"/>
  <c r="O352" i="23"/>
  <c r="A353" i="23"/>
  <c r="C353" i="23"/>
  <c r="J353" i="23" l="1"/>
  <c r="M353" i="23"/>
  <c r="N353" i="23"/>
  <c r="P353" i="23"/>
  <c r="L353" i="23"/>
  <c r="R353" i="23"/>
  <c r="K353" i="23"/>
  <c r="O353" i="23"/>
  <c r="S353" i="23"/>
  <c r="A354" i="23"/>
  <c r="B353" i="23"/>
  <c r="C354" i="23"/>
  <c r="J354" i="23" l="1"/>
  <c r="P354" i="23"/>
  <c r="N354" i="23"/>
  <c r="K354" i="23"/>
  <c r="R354" i="23"/>
  <c r="M354" i="23"/>
  <c r="L354" i="23"/>
  <c r="S354" i="23"/>
  <c r="A355" i="23"/>
  <c r="B354" i="23"/>
  <c r="O354" i="23"/>
  <c r="C355" i="23"/>
  <c r="M355" i="23" l="1"/>
  <c r="N355" i="23"/>
  <c r="P355" i="23"/>
  <c r="K355" i="23"/>
  <c r="J355" i="23"/>
  <c r="L355" i="23"/>
  <c r="R355" i="23"/>
  <c r="B355" i="23"/>
  <c r="O355" i="23"/>
  <c r="S355" i="23"/>
  <c r="A356" i="23"/>
  <c r="C356" i="23"/>
  <c r="L356" i="23" l="1"/>
  <c r="R356" i="23"/>
  <c r="P356" i="23"/>
  <c r="K356" i="23"/>
  <c r="J356" i="23"/>
  <c r="M356" i="23"/>
  <c r="N356" i="23"/>
  <c r="S356" i="23"/>
  <c r="A357" i="23"/>
  <c r="B356" i="23"/>
  <c r="O356" i="23"/>
  <c r="C357" i="23"/>
  <c r="K357" i="23" l="1"/>
  <c r="N357" i="23"/>
  <c r="M357" i="23"/>
  <c r="P357" i="23"/>
  <c r="J357" i="23"/>
  <c r="L357" i="23"/>
  <c r="R357" i="23"/>
  <c r="B357" i="23"/>
  <c r="O357" i="23"/>
  <c r="S357" i="23"/>
  <c r="A358" i="23"/>
  <c r="C358" i="23"/>
  <c r="J358" i="23" l="1"/>
  <c r="P358" i="23"/>
  <c r="N358" i="23"/>
  <c r="R358" i="23"/>
  <c r="K358" i="23"/>
  <c r="L358" i="23"/>
  <c r="M358" i="23"/>
  <c r="S358" i="23"/>
  <c r="A359" i="23"/>
  <c r="B358" i="23"/>
  <c r="O358" i="23"/>
  <c r="C359" i="23"/>
  <c r="M359" i="23" l="1"/>
  <c r="R359" i="23"/>
  <c r="L359" i="23"/>
  <c r="K359" i="23"/>
  <c r="N359" i="23"/>
  <c r="J359" i="23"/>
  <c r="P359" i="23"/>
  <c r="B359" i="23"/>
  <c r="O359" i="23"/>
  <c r="S359" i="23"/>
  <c r="A360" i="23"/>
  <c r="C360" i="23"/>
  <c r="L360" i="23" l="1"/>
  <c r="R360" i="23"/>
  <c r="P360" i="23"/>
  <c r="J360" i="23"/>
  <c r="K360" i="23"/>
  <c r="N360" i="23"/>
  <c r="M360" i="23"/>
  <c r="S360" i="23"/>
  <c r="A361" i="23"/>
  <c r="B360" i="23"/>
  <c r="O360" i="23"/>
  <c r="C361" i="23"/>
  <c r="K361" i="23" l="1"/>
  <c r="R361" i="23"/>
  <c r="M361" i="23"/>
  <c r="L361" i="23"/>
  <c r="N361" i="23"/>
  <c r="J361" i="23"/>
  <c r="P361" i="23"/>
  <c r="B361" i="23"/>
  <c r="O361" i="23"/>
  <c r="S361" i="23"/>
  <c r="A362" i="23"/>
  <c r="C362" i="23"/>
  <c r="L362" i="23" l="1"/>
  <c r="P362" i="23"/>
  <c r="M362" i="23"/>
  <c r="J362" i="23"/>
  <c r="R362" i="23"/>
  <c r="K362" i="23"/>
  <c r="N362" i="23"/>
  <c r="O362" i="23"/>
  <c r="A363" i="23"/>
  <c r="A364" i="23" s="1"/>
  <c r="B362" i="23"/>
  <c r="S362" i="23"/>
  <c r="C363" i="23"/>
  <c r="C364" i="23"/>
  <c r="R364" i="23" l="1"/>
  <c r="M364" i="23"/>
  <c r="K364" i="23"/>
  <c r="J364" i="23"/>
  <c r="L364" i="23"/>
  <c r="N364" i="23"/>
  <c r="P364" i="23"/>
  <c r="B364" i="23"/>
  <c r="A365" i="23"/>
  <c r="S364" i="23"/>
  <c r="O364" i="23"/>
  <c r="K363" i="23"/>
  <c r="J363" i="23"/>
  <c r="M363" i="23"/>
  <c r="P363" i="23"/>
  <c r="R363" i="23"/>
  <c r="L363" i="23"/>
  <c r="N363" i="23"/>
  <c r="B363" i="23"/>
  <c r="O363" i="23"/>
  <c r="S363" i="23"/>
  <c r="C365" i="23"/>
  <c r="M365" i="23" l="1"/>
  <c r="R365" i="23"/>
  <c r="L365" i="23"/>
  <c r="K365" i="23"/>
  <c r="P365" i="23"/>
  <c r="J365" i="23"/>
  <c r="N365" i="23"/>
  <c r="A366" i="23"/>
  <c r="B365" i="23"/>
  <c r="O365" i="23"/>
  <c r="S365" i="23"/>
  <c r="C366" i="23"/>
  <c r="M366" i="23" l="1"/>
  <c r="R366" i="23"/>
  <c r="K366" i="23"/>
  <c r="L366" i="23"/>
  <c r="J366" i="23"/>
  <c r="P366" i="23"/>
  <c r="N366" i="23"/>
  <c r="B366" i="23"/>
  <c r="A367" i="23"/>
  <c r="A368" i="23" s="1"/>
  <c r="S366" i="23"/>
  <c r="O366" i="23"/>
  <c r="C367" i="23"/>
  <c r="C368" i="23"/>
  <c r="R368" i="23" l="1"/>
  <c r="L368" i="23"/>
  <c r="N368" i="23"/>
  <c r="P368" i="23"/>
  <c r="J368" i="23"/>
  <c r="K368" i="23"/>
  <c r="M368" i="23"/>
  <c r="B368" i="23"/>
  <c r="A369" i="23"/>
  <c r="S368" i="23"/>
  <c r="O368" i="23"/>
  <c r="K367" i="23"/>
  <c r="M367" i="23"/>
  <c r="J367" i="23"/>
  <c r="N367" i="23"/>
  <c r="L367" i="23"/>
  <c r="R367" i="23"/>
  <c r="P367" i="23"/>
  <c r="U33" i="23"/>
  <c r="S367" i="23"/>
  <c r="B367" i="23"/>
  <c r="O367" i="23"/>
  <c r="C369" i="23"/>
  <c r="M369" i="23" l="1"/>
  <c r="R369" i="23"/>
  <c r="L369" i="23"/>
  <c r="P369" i="23"/>
  <c r="J369" i="23"/>
  <c r="K369" i="23"/>
  <c r="N369" i="23"/>
  <c r="A370" i="23"/>
  <c r="B369" i="23"/>
  <c r="S369" i="23"/>
  <c r="O369" i="23"/>
  <c r="C370" i="23"/>
  <c r="R370" i="23" l="1"/>
  <c r="L370" i="23"/>
  <c r="J370" i="23"/>
  <c r="K370" i="23"/>
  <c r="M370" i="23"/>
  <c r="P370" i="23"/>
  <c r="N370" i="23"/>
  <c r="U34" i="23"/>
  <c r="A371" i="23"/>
  <c r="B370" i="23"/>
  <c r="S370" i="23"/>
  <c r="S372" i="23" s="1"/>
  <c r="S373" i="23" s="1"/>
  <c r="S375" i="23" s="1"/>
  <c r="O370" i="23"/>
  <c r="AE2" i="23"/>
  <c r="B2" i="23" s="1"/>
  <c r="C371" i="23"/>
  <c r="K371" i="23" l="1"/>
  <c r="M371" i="23"/>
  <c r="L371" i="23"/>
  <c r="J371" i="23"/>
  <c r="P371" i="23"/>
  <c r="N371" i="23"/>
  <c r="R371" i="23"/>
  <c r="U35" i="23"/>
  <c r="U372" i="23" s="1"/>
  <c r="U373" i="23" s="1"/>
  <c r="U375" i="23" s="1"/>
  <c r="F376" i="23" s="1"/>
  <c r="B371" i="23"/>
  <c r="S371" i="23"/>
  <c r="O371" i="23"/>
</calcChain>
</file>

<file path=xl/sharedStrings.xml><?xml version="1.0" encoding="utf-8"?>
<sst xmlns="http://schemas.openxmlformats.org/spreadsheetml/2006/main" count="134" uniqueCount="94">
  <si>
    <t>Løn</t>
  </si>
  <si>
    <t>Dato</t>
  </si>
  <si>
    <t>Vagt</t>
  </si>
  <si>
    <t>Delt tjenste</t>
  </si>
  <si>
    <t>Time SID</t>
  </si>
  <si>
    <t>Lønart</t>
  </si>
  <si>
    <t>Satser</t>
  </si>
  <si>
    <t>x</t>
  </si>
  <si>
    <t>Total timer</t>
  </si>
  <si>
    <t>1 juni 2010 - 30 juni 2010</t>
  </si>
  <si>
    <t>Timeløn</t>
  </si>
  <si>
    <t>specielt tillæg</t>
  </si>
  <si>
    <t>Chauffør tillæg</t>
  </si>
  <si>
    <t>Samlet timeløn</t>
  </si>
  <si>
    <t>overtidstillæg 50%</t>
  </si>
  <si>
    <t>overtidstillæg 100%</t>
  </si>
  <si>
    <t>Aftentillæg</t>
  </si>
  <si>
    <t>Nattillæg</t>
  </si>
  <si>
    <t>Arbejde mellem 18:00 og 24:00, lørdag dog fra kl 14:00</t>
  </si>
  <si>
    <t>Søndagstillæg</t>
  </si>
  <si>
    <t>Arbejde mellem 24:00 og 06:00</t>
  </si>
  <si>
    <t>Ledbus</t>
  </si>
  <si>
    <t>Trafiftælling</t>
  </si>
  <si>
    <t>Delt tjeneste</t>
  </si>
  <si>
    <t>pr. arbejdsdag</t>
  </si>
  <si>
    <t>pr. time</t>
  </si>
  <si>
    <t>Timer</t>
  </si>
  <si>
    <t>Timer 1/100</t>
  </si>
  <si>
    <t>Overtid           1-3 time</t>
  </si>
  <si>
    <t>Nattillæg     00-06</t>
  </si>
  <si>
    <t>Start</t>
  </si>
  <si>
    <t>Slut</t>
  </si>
  <si>
    <t>Time beregning:</t>
  </si>
  <si>
    <t>Betalt pause ved vagt over 5 timer</t>
  </si>
  <si>
    <t>minutter</t>
  </si>
  <si>
    <t>143f</t>
  </si>
  <si>
    <t>Dag</t>
  </si>
  <si>
    <t>afsp.</t>
  </si>
  <si>
    <t>Overtid            4 - time</t>
  </si>
  <si>
    <t>Søndags tillæg</t>
  </si>
  <si>
    <t>Aftenstillæg</t>
  </si>
  <si>
    <t>Uge :</t>
  </si>
  <si>
    <t>-</t>
  </si>
  <si>
    <t>Arb. Tid</t>
  </si>
  <si>
    <t>Tillæg</t>
  </si>
  <si>
    <t>Normal løn</t>
  </si>
  <si>
    <t>Hverdagstillæg</t>
  </si>
  <si>
    <t>Lørdag</t>
  </si>
  <si>
    <t>Lørdagstillæg</t>
  </si>
  <si>
    <t>Søn- og helligdage</t>
  </si>
  <si>
    <t>Pre-udfyld med dage</t>
  </si>
  <si>
    <t>7-15</t>
  </si>
  <si>
    <t>15-23</t>
  </si>
  <si>
    <t>23-00</t>
  </si>
  <si>
    <t>ti-fr</t>
  </si>
  <si>
    <t>00-07</t>
  </si>
  <si>
    <t>Dag
07-15</t>
  </si>
  <si>
    <t>=HVIS(D8="";"";(HVIS(E8-MAKS(D8;(15/24))+(E8&lt;D8)&lt;0;0;E8-MAKS(D8;(15/24))+(E8&lt;D8)))-(HVIS((E8-MAKS(D8;(23/24))+(E8&lt;D8))&lt;0;0;(E8-MAKS(D8;(23/24))+(E8&lt;D8)))))</t>
  </si>
  <si>
    <t>Ma-to</t>
  </si>
  <si>
    <t>fr-sø</t>
  </si>
  <si>
    <t>Lø-sø</t>
  </si>
  <si>
    <t>Ma-fr</t>
  </si>
  <si>
    <t>Grundløn</t>
  </si>
  <si>
    <t>helligdage</t>
  </si>
  <si>
    <t>Man/lø-sø</t>
  </si>
  <si>
    <t>Helligdage</t>
  </si>
  <si>
    <t>Aften tillæg</t>
  </si>
  <si>
    <t>Fra kl.</t>
  </si>
  <si>
    <t>Til kl.</t>
  </si>
  <si>
    <t>Grundlovsdag</t>
  </si>
  <si>
    <t>Dag tillæg</t>
  </si>
  <si>
    <t>Nat tillæg 2</t>
  </si>
  <si>
    <t>Nat tillæg 1</t>
  </si>
  <si>
    <t>Aftenstillæg
Man-Fre
15-23</t>
  </si>
  <si>
    <t>Aftenstillæg
Lør-Søn
15-23</t>
  </si>
  <si>
    <t>Aftenstillæg
Heligdage
15-23</t>
  </si>
  <si>
    <t>Aftenstillæg
Man-Tor
23-24</t>
  </si>
  <si>
    <t>Aftenstillæg
Fre-Søn
23-24</t>
  </si>
  <si>
    <t>Aftenstillæg
Helligdage
23-24</t>
  </si>
  <si>
    <t>Nattillæg
Man/Lø-Sø
00-07</t>
  </si>
  <si>
    <t>Nattillæg
Tir-Fre
00-07</t>
  </si>
  <si>
    <t>Nattillæg
Heligdage
00-07</t>
  </si>
  <si>
    <t>vinterferie er i Uge nr.:</t>
  </si>
  <si>
    <t xml:space="preserve">År: </t>
  </si>
  <si>
    <t>Fastelavn</t>
  </si>
  <si>
    <t>Timeseddel med Gl. danske helligdage</t>
  </si>
  <si>
    <t>Norm</t>
  </si>
  <si>
    <t>Time norm</t>
  </si>
  <si>
    <t>Mandag</t>
  </si>
  <si>
    <t>Tirsdag</t>
  </si>
  <si>
    <t>Onsdag</t>
  </si>
  <si>
    <t>Torsdag</t>
  </si>
  <si>
    <t>Fredag</t>
  </si>
  <si>
    <t>Søndag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</si>
</sst>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;@"/>
    <numFmt numFmtId="165" formatCode="dddd"/>
    <numFmt numFmtId="166" formatCode="[h]:mm"/>
    <numFmt numFmtId="167" formatCode="[hh]:mm"/>
    <numFmt numFmtId="168" formatCode="dd\.mm\.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2" fontId="0" fillId="0" borderId="0" xfId="0" applyNumberFormat="1"/>
    <xf numFmtId="20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 textRotation="90" wrapText="1"/>
    </xf>
    <xf numFmtId="164" fontId="0" fillId="0" borderId="9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/>
    <xf numFmtId="0" fontId="1" fillId="0" borderId="3" xfId="0" applyFont="1" applyBorder="1" applyAlignment="1"/>
    <xf numFmtId="0" fontId="0" fillId="0" borderId="3" xfId="0" applyFont="1" applyBorder="1"/>
    <xf numFmtId="0" fontId="0" fillId="0" borderId="1" xfId="0" applyBorder="1" applyAlignment="1"/>
    <xf numFmtId="0" fontId="0" fillId="0" borderId="0" xfId="0" applyNumberFormat="1"/>
    <xf numFmtId="1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/>
    <xf numFmtId="0" fontId="0" fillId="0" borderId="9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20" fontId="0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164" fontId="0" fillId="0" borderId="6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center"/>
    </xf>
    <xf numFmtId="2" fontId="0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164" fontId="0" fillId="0" borderId="9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20" fontId="0" fillId="0" borderId="3" xfId="0" applyNumberFormat="1" applyBorder="1"/>
    <xf numFmtId="20" fontId="0" fillId="0" borderId="6" xfId="0" applyNumberFormat="1" applyBorder="1"/>
    <xf numFmtId="20" fontId="0" fillId="0" borderId="9" xfId="0" applyNumberFormat="1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/>
    <xf numFmtId="2" fontId="0" fillId="0" borderId="9" xfId="0" applyNumberFormat="1" applyBorder="1"/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164" fontId="0" fillId="0" borderId="6" xfId="0" applyNumberFormat="1" applyBorder="1"/>
    <xf numFmtId="164" fontId="0" fillId="0" borderId="9" xfId="0" applyNumberFormat="1" applyBorder="1"/>
    <xf numFmtId="164" fontId="0" fillId="0" borderId="3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6" fontId="0" fillId="0" borderId="3" xfId="0" applyNumberFormat="1" applyFont="1" applyBorder="1" applyAlignment="1">
      <alignment vertical="center"/>
    </xf>
    <xf numFmtId="166" fontId="0" fillId="0" borderId="9" xfId="0" applyNumberFormat="1" applyFont="1" applyBorder="1" applyAlignment="1">
      <alignment vertical="center"/>
    </xf>
    <xf numFmtId="166" fontId="0" fillId="0" borderId="12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horizontal="right" vertical="center"/>
    </xf>
    <xf numFmtId="167" fontId="0" fillId="0" borderId="6" xfId="0" applyNumberFormat="1" applyFont="1" applyBorder="1" applyAlignment="1">
      <alignment vertical="center"/>
    </xf>
    <xf numFmtId="0" fontId="5" fillId="0" borderId="0" xfId="0" applyFont="1"/>
    <xf numFmtId="14" fontId="0" fillId="0" borderId="6" xfId="0" applyNumberForma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 indent="1"/>
    </xf>
    <xf numFmtId="20" fontId="0" fillId="0" borderId="0" xfId="0" applyNumberFormat="1" applyAlignment="1">
      <alignment horizontal="right" indent="1"/>
    </xf>
    <xf numFmtId="2" fontId="0" fillId="0" borderId="3" xfId="0" applyNumberFormat="1" applyBorder="1"/>
    <xf numFmtId="2" fontId="0" fillId="0" borderId="3" xfId="0" applyNumberFormat="1" applyFont="1" applyBorder="1"/>
    <xf numFmtId="9" fontId="0" fillId="0" borderId="3" xfId="0" applyNumberFormat="1" applyFont="1" applyBorder="1"/>
    <xf numFmtId="0" fontId="0" fillId="3" borderId="3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vertical="center" textRotation="90" wrapText="1"/>
    </xf>
    <xf numFmtId="0" fontId="1" fillId="4" borderId="9" xfId="0" applyFont="1" applyFill="1" applyBorder="1" applyAlignment="1">
      <alignment vertical="center" textRotation="90" wrapText="1"/>
    </xf>
    <xf numFmtId="14" fontId="8" fillId="0" borderId="0" xfId="0" applyNumberFormat="1" applyFont="1" applyAlignment="1">
      <alignment horizontal="center" vertical="center"/>
    </xf>
    <xf numFmtId="0" fontId="10" fillId="6" borderId="7" xfId="0" applyFont="1" applyFill="1" applyBorder="1" applyAlignment="1">
      <alignment vertical="center"/>
    </xf>
    <xf numFmtId="20" fontId="10" fillId="2" borderId="2" xfId="0" applyNumberFormat="1" applyFont="1" applyFill="1" applyBorder="1" applyAlignment="1">
      <alignment vertical="center"/>
    </xf>
    <xf numFmtId="20" fontId="10" fillId="2" borderId="8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168" fontId="10" fillId="0" borderId="7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9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textRotation="90"/>
    </xf>
    <xf numFmtId="14" fontId="10" fillId="2" borderId="6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>
      <alignment vertical="center"/>
    </xf>
    <xf numFmtId="20" fontId="10" fillId="2" borderId="3" xfId="0" applyNumberFormat="1" applyFont="1" applyFill="1" applyBorder="1"/>
    <xf numFmtId="164" fontId="10" fillId="5" borderId="3" xfId="0" applyNumberFormat="1" applyFont="1" applyFill="1" applyBorder="1"/>
    <xf numFmtId="164" fontId="10" fillId="7" borderId="6" xfId="0" applyNumberFormat="1" applyFont="1" applyFill="1" applyBorder="1" applyAlignment="1">
      <alignment horizontal="right" vertical="center" wrapText="1"/>
    </xf>
    <xf numFmtId="164" fontId="10" fillId="5" borderId="3" xfId="0" applyNumberFormat="1" applyFont="1" applyFill="1" applyBorder="1" applyAlignment="1">
      <alignment vertical="center" wrapText="1"/>
    </xf>
    <xf numFmtId="164" fontId="10" fillId="5" borderId="23" xfId="0" applyNumberFormat="1" applyFont="1" applyFill="1" applyBorder="1" applyAlignment="1">
      <alignment vertical="center" wrapText="1"/>
    </xf>
    <xf numFmtId="164" fontId="10" fillId="7" borderId="7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20" fontId="10" fillId="0" borderId="0" xfId="0" applyNumberFormat="1" applyFont="1"/>
    <xf numFmtId="16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4" fontId="10" fillId="5" borderId="6" xfId="0" applyNumberFormat="1" applyFont="1" applyFill="1" applyBorder="1" applyAlignment="1">
      <alignment horizontal="center" vertical="center"/>
    </xf>
    <xf numFmtId="20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/>
    <xf numFmtId="20" fontId="10" fillId="0" borderId="0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Border="1"/>
    <xf numFmtId="2" fontId="10" fillId="0" borderId="0" xfId="0" applyNumberFormat="1" applyFont="1" applyBorder="1"/>
    <xf numFmtId="165" fontId="3" fillId="5" borderId="18" xfId="0" applyNumberFormat="1" applyFont="1" applyFill="1" applyBorder="1" applyAlignment="1" applyProtection="1">
      <alignment horizontal="center" vertical="center" wrapText="1"/>
    </xf>
    <xf numFmtId="0" fontId="10" fillId="5" borderId="18" xfId="0" applyFont="1" applyFill="1" applyBorder="1" applyAlignment="1">
      <alignment vertical="center"/>
    </xf>
    <xf numFmtId="20" fontId="10" fillId="2" borderId="18" xfId="0" applyNumberFormat="1" applyFont="1" applyFill="1" applyBorder="1"/>
    <xf numFmtId="164" fontId="10" fillId="5" borderId="9" xfId="0" applyNumberFormat="1" applyFont="1" applyFill="1" applyBorder="1"/>
    <xf numFmtId="164" fontId="10" fillId="7" borderId="9" xfId="0" applyNumberFormat="1" applyFont="1" applyFill="1" applyBorder="1" applyAlignment="1">
      <alignment horizontal="right" vertical="center" wrapText="1"/>
    </xf>
    <xf numFmtId="164" fontId="10" fillId="7" borderId="9" xfId="0" applyNumberFormat="1" applyFont="1" applyFill="1" applyBorder="1" applyAlignment="1">
      <alignment vertical="center" wrapText="1"/>
    </xf>
    <xf numFmtId="164" fontId="10" fillId="5" borderId="9" xfId="0" applyNumberFormat="1" applyFont="1" applyFill="1" applyBorder="1" applyAlignment="1">
      <alignment vertical="center" wrapText="1"/>
    </xf>
    <xf numFmtId="166" fontId="10" fillId="5" borderId="6" xfId="0" applyNumberFormat="1" applyFont="1" applyFill="1" applyBorder="1" applyAlignment="1">
      <alignment vertical="center"/>
    </xf>
    <xf numFmtId="167" fontId="10" fillId="7" borderId="6" xfId="0" applyNumberFormat="1" applyFont="1" applyFill="1" applyBorder="1" applyAlignment="1">
      <alignment vertical="center"/>
    </xf>
    <xf numFmtId="167" fontId="10" fillId="5" borderId="6" xfId="0" applyNumberFormat="1" applyFont="1" applyFill="1" applyBorder="1" applyAlignment="1">
      <alignment vertical="center"/>
    </xf>
    <xf numFmtId="2" fontId="10" fillId="5" borderId="6" xfId="0" applyNumberFormat="1" applyFont="1" applyFill="1" applyBorder="1" applyAlignment="1">
      <alignment vertical="center"/>
    </xf>
    <xf numFmtId="2" fontId="10" fillId="5" borderId="6" xfId="0" applyNumberFormat="1" applyFont="1" applyFill="1" applyBorder="1" applyAlignment="1">
      <alignment horizontal="right" vertical="center"/>
    </xf>
    <xf numFmtId="2" fontId="10" fillId="7" borderId="6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5" borderId="9" xfId="0" applyNumberFormat="1" applyFont="1" applyFill="1" applyBorder="1" applyAlignment="1">
      <alignment vertical="center"/>
    </xf>
    <xf numFmtId="2" fontId="10" fillId="7" borderId="9" xfId="0" applyNumberFormat="1" applyFont="1" applyFill="1" applyBorder="1" applyAlignment="1">
      <alignment vertical="center"/>
    </xf>
    <xf numFmtId="2" fontId="10" fillId="7" borderId="10" xfId="0" applyNumberFormat="1" applyFont="1" applyFill="1" applyBorder="1" applyAlignment="1">
      <alignment vertical="center"/>
    </xf>
    <xf numFmtId="2" fontId="10" fillId="5" borderId="1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7" borderId="20" xfId="0" applyNumberFormat="1" applyFont="1" applyFill="1" applyBorder="1" applyAlignment="1">
      <alignment vertical="center"/>
    </xf>
    <xf numFmtId="2" fontId="10" fillId="5" borderId="20" xfId="0" applyNumberFormat="1" applyFont="1" applyFill="1" applyBorder="1" applyAlignment="1">
      <alignment vertical="center"/>
    </xf>
    <xf numFmtId="2" fontId="10" fillId="5" borderId="13" xfId="0" applyNumberFormat="1" applyFont="1" applyFill="1" applyBorder="1" applyAlignment="1">
      <alignment vertical="center"/>
    </xf>
    <xf numFmtId="9" fontId="10" fillId="0" borderId="0" xfId="0" applyNumberFormat="1" applyFont="1" applyBorder="1"/>
    <xf numFmtId="9" fontId="10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quotePrefix="1" applyFont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9" fillId="8" borderId="4" xfId="0" quotePrefix="1" applyFont="1" applyFill="1" applyBorder="1" applyAlignment="1">
      <alignment horizontal="center" vertical="center"/>
    </xf>
    <xf numFmtId="0" fontId="9" fillId="8" borderId="3" xfId="0" quotePrefix="1" applyFont="1" applyFill="1" applyBorder="1" applyAlignment="1">
      <alignment horizontal="center" vertical="center"/>
    </xf>
    <xf numFmtId="0" fontId="9" fillId="8" borderId="15" xfId="0" quotePrefix="1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vertical="center" wrapText="1"/>
    </xf>
    <xf numFmtId="164" fontId="10" fillId="7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2" fontId="10" fillId="5" borderId="6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0" fillId="5" borderId="6" xfId="0" applyNumberFormat="1" applyFont="1" applyFill="1" applyBorder="1" applyAlignment="1">
      <alignment horizontal="right" vertical="center" wrapText="1"/>
    </xf>
    <xf numFmtId="164" fontId="10" fillId="5" borderId="4" xfId="0" applyNumberFormat="1" applyFont="1" applyFill="1" applyBorder="1" applyAlignment="1">
      <alignment horizontal="right" vertical="center" wrapText="1"/>
    </xf>
    <xf numFmtId="164" fontId="10" fillId="5" borderId="5" xfId="0" applyNumberFormat="1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2" fontId="10" fillId="5" borderId="6" xfId="0" applyNumberFormat="1" applyFont="1" applyFill="1" applyBorder="1" applyAlignment="1">
      <alignment horizontal="right" vertical="center"/>
    </xf>
    <xf numFmtId="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24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2" fontId="10" fillId="5" borderId="7" xfId="0" applyNumberFormat="1" applyFont="1" applyFill="1" applyBorder="1" applyAlignment="1">
      <alignment horizontal="right" vertical="center"/>
    </xf>
    <xf numFmtId="2" fontId="10" fillId="5" borderId="8" xfId="0" applyNumberFormat="1" applyFont="1" applyFill="1" applyBorder="1" applyAlignment="1">
      <alignment horizontal="right" vertical="center"/>
    </xf>
    <xf numFmtId="2" fontId="10" fillId="5" borderId="10" xfId="0" applyNumberFormat="1" applyFont="1" applyFill="1" applyBorder="1" applyAlignment="1">
      <alignment horizontal="right" vertical="center"/>
    </xf>
    <xf numFmtId="2" fontId="10" fillId="5" borderId="11" xfId="0" applyNumberFormat="1" applyFont="1" applyFill="1" applyBorder="1" applyAlignment="1">
      <alignment horizontal="right" vertical="center"/>
    </xf>
    <xf numFmtId="168" fontId="10" fillId="0" borderId="3" xfId="0" applyNumberFormat="1" applyFont="1" applyBorder="1" applyAlignment="1">
      <alignment horizontal="center" vertical="center"/>
    </xf>
    <xf numFmtId="168" fontId="10" fillId="0" borderId="7" xfId="0" applyNumberFormat="1" applyFont="1" applyBorder="1" applyAlignment="1">
      <alignment horizontal="center" vertical="center"/>
    </xf>
    <xf numFmtId="0" fontId="9" fillId="8" borderId="4" xfId="0" quotePrefix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164" fontId="10" fillId="5" borderId="6" xfId="0" quotePrefix="1" applyNumberFormat="1" applyFont="1" applyFill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9" fillId="8" borderId="7" xfId="0" quotePrefix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quotePrefix="1" applyFont="1" applyFill="1" applyBorder="1" applyAlignment="1">
      <alignment horizontal="center" vertical="center"/>
    </xf>
    <xf numFmtId="2" fontId="10" fillId="5" borderId="20" xfId="0" applyNumberFormat="1" applyFont="1" applyFill="1" applyBorder="1" applyAlignment="1">
      <alignment horizontal="right" vertical="center"/>
    </xf>
    <xf numFmtId="2" fontId="10" fillId="5" borderId="19" xfId="0" applyNumberFormat="1" applyFont="1" applyFill="1" applyBorder="1" applyAlignment="1">
      <alignment horizontal="right" vertical="center"/>
    </xf>
    <xf numFmtId="167" fontId="10" fillId="5" borderId="4" xfId="0" applyNumberFormat="1" applyFont="1" applyFill="1" applyBorder="1" applyAlignment="1">
      <alignment horizontal="right" vertical="center"/>
    </xf>
    <xf numFmtId="167" fontId="10" fillId="5" borderId="5" xfId="0" applyNumberFormat="1" applyFont="1" applyFill="1" applyBorder="1" applyAlignment="1">
      <alignment horizontal="right" vertical="center"/>
    </xf>
    <xf numFmtId="164" fontId="10" fillId="5" borderId="9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" borderId="2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167" fontId="10" fillId="5" borderId="6" xfId="0" applyNumberFormat="1" applyFont="1" applyFill="1" applyBorder="1" applyAlignment="1">
      <alignment horizontal="right" vertical="center"/>
    </xf>
    <xf numFmtId="2" fontId="10" fillId="5" borderId="3" xfId="0" applyNumberFormat="1" applyFont="1" applyFill="1" applyBorder="1" applyAlignment="1">
      <alignment horizontal="right" vertical="center"/>
    </xf>
    <xf numFmtId="164" fontId="10" fillId="5" borderId="10" xfId="0" applyNumberFormat="1" applyFont="1" applyFill="1" applyBorder="1" applyAlignment="1">
      <alignment horizontal="right" vertical="center" wrapText="1"/>
    </xf>
    <xf numFmtId="164" fontId="10" fillId="5" borderId="11" xfId="0" applyNumberFormat="1" applyFont="1" applyFill="1" applyBorder="1" applyAlignment="1">
      <alignment horizontal="right" vertical="center" wrapText="1"/>
    </xf>
    <xf numFmtId="164" fontId="10" fillId="5" borderId="6" xfId="0" applyNumberFormat="1" applyFont="1" applyFill="1" applyBorder="1"/>
    <xf numFmtId="2" fontId="10" fillId="5" borderId="4" xfId="0" applyNumberFormat="1" applyFont="1" applyFill="1" applyBorder="1" applyAlignment="1">
      <alignment vertical="center"/>
    </xf>
    <xf numFmtId="2" fontId="10" fillId="5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20" fontId="0" fillId="5" borderId="3" xfId="0" applyNumberFormat="1" applyFill="1" applyBorder="1" applyAlignment="1">
      <alignment horizontal="center" vertical="center" wrapText="1"/>
    </xf>
    <xf numFmtId="20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I50"/>
  <sheetViews>
    <sheetView zoomScaleNormal="100" workbookViewId="0">
      <pane ySplit="3" topLeftCell="A4" activePane="bottomLeft" state="frozen"/>
      <selection pane="bottomLeft" activeCell="K4" sqref="K4"/>
    </sheetView>
  </sheetViews>
  <sheetFormatPr defaultRowHeight="15" x14ac:dyDescent="0.25"/>
  <cols>
    <col min="1" max="1" width="11.140625" customWidth="1"/>
    <col min="2" max="2" width="5" customWidth="1"/>
    <col min="3" max="3" width="15.42578125" customWidth="1"/>
    <col min="4" max="6" width="6.42578125" customWidth="1"/>
    <col min="7" max="8" width="8.5703125" customWidth="1"/>
    <col min="9" max="9" width="7.85546875" customWidth="1"/>
    <col min="10" max="10" width="8.140625" customWidth="1"/>
    <col min="11" max="13" width="7.85546875" customWidth="1"/>
    <col min="14" max="14" width="7.85546875" style="64" customWidth="1"/>
    <col min="15" max="15" width="7.85546875" customWidth="1"/>
    <col min="16" max="16" width="9.85546875" customWidth="1"/>
    <col min="17" max="17" width="7.7109375" customWidth="1"/>
    <col min="18" max="18" width="7.28515625" customWidth="1"/>
    <col min="19" max="19" width="7.85546875" customWidth="1"/>
    <col min="20" max="20" width="11.5703125" customWidth="1"/>
    <col min="21" max="21" width="5.85546875" customWidth="1"/>
    <col min="22" max="22" width="8.5703125" customWidth="1"/>
    <col min="23" max="26" width="5.85546875" customWidth="1"/>
  </cols>
  <sheetData>
    <row r="1" spans="1:28" ht="18.75" x14ac:dyDescent="0.3">
      <c r="A1" s="38" t="s">
        <v>0</v>
      </c>
      <c r="B1" s="202" t="s">
        <v>9</v>
      </c>
      <c r="C1" s="203"/>
      <c r="D1" s="203"/>
      <c r="E1" s="203"/>
      <c r="F1" s="204"/>
      <c r="G1" s="53"/>
      <c r="H1" s="15"/>
      <c r="I1" s="15"/>
      <c r="J1" s="15"/>
      <c r="K1" s="15"/>
      <c r="L1" s="15"/>
      <c r="M1" s="15"/>
      <c r="N1" s="63"/>
      <c r="O1" s="15"/>
      <c r="Q1" s="92" t="s">
        <v>32</v>
      </c>
      <c r="R1" s="92"/>
    </row>
    <row r="2" spans="1:28" x14ac:dyDescent="0.25">
      <c r="A2" s="41" t="s">
        <v>5</v>
      </c>
      <c r="B2" s="210"/>
      <c r="C2" s="211"/>
      <c r="D2" s="12"/>
      <c r="E2" s="13"/>
      <c r="F2" s="13"/>
      <c r="G2" s="52">
        <v>3025</v>
      </c>
      <c r="H2" s="52">
        <v>3425</v>
      </c>
      <c r="I2" s="42">
        <v>3426</v>
      </c>
      <c r="J2" s="42">
        <v>3600</v>
      </c>
      <c r="K2" s="42">
        <v>3602</v>
      </c>
      <c r="L2" s="42">
        <v>3605</v>
      </c>
      <c r="M2" s="42">
        <v>3610</v>
      </c>
      <c r="N2" s="37">
        <v>9091</v>
      </c>
      <c r="O2" s="43">
        <v>9092</v>
      </c>
      <c r="Q2" t="s">
        <v>33</v>
      </c>
      <c r="U2" s="2">
        <v>1.7361111111111112E-2</v>
      </c>
      <c r="V2" s="54" t="s">
        <v>34</v>
      </c>
      <c r="W2" s="58">
        <v>0</v>
      </c>
      <c r="X2" s="58">
        <v>0.25</v>
      </c>
      <c r="Y2" s="2">
        <v>0.75</v>
      </c>
      <c r="Z2" s="2">
        <v>0.58333333333333337</v>
      </c>
    </row>
    <row r="3" spans="1:28" ht="67.5" customHeight="1" thickBot="1" x14ac:dyDescent="0.3">
      <c r="A3" s="9" t="s">
        <v>1</v>
      </c>
      <c r="B3" s="208" t="s">
        <v>36</v>
      </c>
      <c r="C3" s="209"/>
      <c r="D3" s="9" t="s">
        <v>2</v>
      </c>
      <c r="E3" s="9" t="s">
        <v>30</v>
      </c>
      <c r="F3" s="9" t="s">
        <v>31</v>
      </c>
      <c r="G3" s="10" t="s">
        <v>4</v>
      </c>
      <c r="H3" s="11" t="s">
        <v>28</v>
      </c>
      <c r="I3" s="10" t="s">
        <v>38</v>
      </c>
      <c r="J3" s="10" t="s">
        <v>40</v>
      </c>
      <c r="K3" s="10" t="s">
        <v>29</v>
      </c>
      <c r="L3" s="10" t="s">
        <v>39</v>
      </c>
      <c r="M3" s="10" t="s">
        <v>3</v>
      </c>
      <c r="N3" s="10"/>
      <c r="O3" s="39"/>
      <c r="Q3" s="60"/>
      <c r="R3" s="61"/>
      <c r="S3" s="49"/>
      <c r="T3" s="48"/>
      <c r="U3" s="49"/>
      <c r="V3" s="49"/>
      <c r="W3" s="48"/>
      <c r="X3" s="55"/>
      <c r="Y3" s="56"/>
      <c r="Z3" s="56"/>
      <c r="AA3" s="48"/>
      <c r="AB3" s="50"/>
    </row>
    <row r="4" spans="1:28" s="20" customFormat="1" ht="15" customHeight="1" x14ac:dyDescent="0.25">
      <c r="A4" s="17">
        <v>40269</v>
      </c>
      <c r="B4" s="75" t="str">
        <f>PROPER(TEXT(A4,"ddd"))</f>
        <v>To</v>
      </c>
      <c r="C4" s="90" t="str">
        <f>HelligdagsNavn(A4,0,0)</f>
        <v>Skærtorsdag</v>
      </c>
      <c r="D4" s="18">
        <v>111</v>
      </c>
      <c r="E4" s="69" t="e">
        <f>IF($D4="","",IF(VLOOKUP($D4,#REF!,2)=0,"",VLOOKUP($D4,#REF!,2)))</f>
        <v>#REF!</v>
      </c>
      <c r="F4" s="69" t="e">
        <f>IF($D4="","",IF(VLOOKUP($D4,#REF!,3)="","",VLOOKUP($D4,#REF!,3)))</f>
        <v>#REF!</v>
      </c>
      <c r="G4" s="70" t="e">
        <f>IF($D4="","",VLOOKUP($D4,#REF!,13))</f>
        <v>#REF!</v>
      </c>
      <c r="H4" s="8"/>
      <c r="I4" s="7"/>
      <c r="J4" s="57" t="e">
        <f>IF(E4&lt;&gt;"",IF(WEEKDAY(A4,2)&lt;&gt;6,IF(E4&gt;F4,(F4-MAX(E4,(18/24))+(E4&gt;F4))-F4,IF(F4&gt;Y$2,(F4-MAX(E4,(18/24))),"")),IF(E4&gt;F4,(F4-MAX(E4,(14/24))+(E4&gt;F4))-F4,IF(F4&gt;Z$2,(F4-MAX(E4,(14/24))),""))),"")</f>
        <v>#REF!</v>
      </c>
      <c r="K4" s="7" t="e">
        <f t="shared" ref="K4:K34" si="0">IF(G4&lt;&gt;"",IF(S4&lt;X$2,(X$2-S4),IF(V4&lt;X$2,(V4-W$2),"")),"")</f>
        <v>#REF!</v>
      </c>
      <c r="L4" s="4" t="e">
        <f t="shared" ref="L4:L10" si="1">IF(G4&lt;&gt;0,IF(WEEKDAY(A4,2)=7,G4,""),"")</f>
        <v>#REF!</v>
      </c>
      <c r="M4" s="73" t="e">
        <f>IF($D4="","",IF(VLOOKUP($D4,#REF!,15)="","",VLOOKUP($D4,#REF!,15)))</f>
        <v>#REF!</v>
      </c>
      <c r="N4" s="80" t="str">
        <f>IF(SUM(H4:I4)=0,"",SUM(H4:I4))</f>
        <v/>
      </c>
      <c r="O4" s="19"/>
      <c r="Q4" s="20" t="e">
        <f t="shared" ref="Q4:Q34" si="2">IF(E4="","",HOUR(E4))</f>
        <v>#REF!</v>
      </c>
      <c r="R4" s="20" t="e">
        <f t="shared" ref="R4:R34" si="3">IF(E4="","",MINUTE(E4))</f>
        <v>#REF!</v>
      </c>
      <c r="S4" s="51" t="e">
        <f t="shared" ref="S4:S34" si="4">IF(E4="","",TIME(HOUR(E4),MINUTE(E4),0))</f>
        <v>#REF!</v>
      </c>
      <c r="T4" s="20" t="e">
        <f t="shared" ref="T4:T34" si="5">IF(F4="","",HOUR(F4))</f>
        <v>#REF!</v>
      </c>
      <c r="U4" s="20" t="e">
        <f t="shared" ref="U4:U34" si="6">IF(F4="","",MINUTE(F4))</f>
        <v>#REF!</v>
      </c>
      <c r="V4" s="51" t="e">
        <f>TIME(HOUR(F4),MINUTE(F4),0)</f>
        <v>#REF!</v>
      </c>
      <c r="W4" s="2"/>
      <c r="X4" s="2"/>
      <c r="Y4" s="2"/>
      <c r="Z4" s="3"/>
      <c r="AA4" s="1"/>
      <c r="AB4"/>
    </row>
    <row r="5" spans="1:28" s="20" customFormat="1" ht="15" customHeight="1" x14ac:dyDescent="0.25">
      <c r="A5" s="89">
        <v>40270</v>
      </c>
      <c r="B5" s="75" t="str">
        <f>PROPER(TEXT(A5,"ddd"))</f>
        <v>Fr</v>
      </c>
      <c r="C5" s="90" t="str">
        <f t="shared" ref="C5:C34" si="7">HelligdagsNavn(A5,0,0)</f>
        <v>Langfredag</v>
      </c>
      <c r="D5" s="21">
        <v>134</v>
      </c>
      <c r="E5" s="69" t="e">
        <f>IF($D5="","",IF(VLOOKUP($D5,#REF!,2)=0,"",VLOOKUP($D5,#REF!,2)))</f>
        <v>#REF!</v>
      </c>
      <c r="F5" s="69" t="e">
        <f>IF($D5="","",IF(VLOOKUP($D5,#REF!,3)="","",VLOOKUP($D5,#REF!,3)))</f>
        <v>#REF!</v>
      </c>
      <c r="G5" s="69" t="e">
        <f>IF($D5="","",VLOOKUP($D5,#REF!,13))</f>
        <v>#REF!</v>
      </c>
      <c r="H5" s="5"/>
      <c r="I5" s="4"/>
      <c r="J5" s="57" t="e">
        <f>IF(E5&lt;&gt;"",IF(WEEKDAY(A5,2)&lt;&gt;6,IF(E5&gt;F5,(F5-MAX(E5,(18/24))+(E5&gt;F5))-F5,IF(F5&gt;Y$2,(F5-MAX(E5,(18/24))),"")),IF(E5&gt;F5,(F5-MAX(E5,(14/24))+(E5&gt;F5))-F5,IF(F5&gt;Z$2,(F5-MAX(E5,(14/24))),""))),"")</f>
        <v>#REF!</v>
      </c>
      <c r="K5" s="7" t="e">
        <f t="shared" si="0"/>
        <v>#REF!</v>
      </c>
      <c r="L5" s="4" t="e">
        <f t="shared" si="1"/>
        <v>#REF!</v>
      </c>
      <c r="M5" s="73" t="e">
        <f>IF($D5="","",IF(VLOOKUP($D5,#REF!,15)="","",VLOOKUP($D5,#REF!,15)))</f>
        <v>#REF!</v>
      </c>
      <c r="N5" s="80" t="str">
        <f t="shared" ref="N5:N34" si="8">IF(SUM(H5:I5)=0,"",SUM(H5:I5))</f>
        <v/>
      </c>
      <c r="O5" s="22"/>
      <c r="Q5" s="20" t="e">
        <f t="shared" si="2"/>
        <v>#REF!</v>
      </c>
      <c r="R5" s="20" t="e">
        <f t="shared" si="3"/>
        <v>#REF!</v>
      </c>
      <c r="S5" s="51" t="e">
        <f t="shared" si="4"/>
        <v>#REF!</v>
      </c>
      <c r="T5" s="20" t="e">
        <f t="shared" si="5"/>
        <v>#REF!</v>
      </c>
      <c r="U5" s="20" t="e">
        <f t="shared" si="6"/>
        <v>#REF!</v>
      </c>
      <c r="V5" s="51" t="e">
        <f>TIME(HOUR(F5),MINUTE(F5),0)</f>
        <v>#REF!</v>
      </c>
      <c r="W5" s="2"/>
      <c r="X5" s="2"/>
      <c r="Y5" s="2"/>
      <c r="Z5" s="3"/>
      <c r="AA5" s="1"/>
      <c r="AB5"/>
    </row>
    <row r="6" spans="1:28" s="20" customFormat="1" ht="15" customHeight="1" x14ac:dyDescent="0.25">
      <c r="A6" s="17">
        <v>40271</v>
      </c>
      <c r="B6" s="75" t="str">
        <f t="shared" ref="B6:B31" si="9">PROPER(TEXT(A6,"ddd"))</f>
        <v>Lø</v>
      </c>
      <c r="C6" s="90" t="str">
        <f t="shared" si="7"/>
        <v/>
      </c>
      <c r="D6" s="21">
        <v>612</v>
      </c>
      <c r="E6" s="69" t="e">
        <f>IF($D6="","",IF(VLOOKUP($D6,#REF!,2)=0,"",VLOOKUP($D6,#REF!,2)))</f>
        <v>#REF!</v>
      </c>
      <c r="F6" s="69" t="e">
        <f>IF($D6="","",IF(VLOOKUP($D6,#REF!,3)="","",VLOOKUP($D6,#REF!,3)))</f>
        <v>#REF!</v>
      </c>
      <c r="G6" s="69" t="e">
        <f>IF($D6="","",VLOOKUP($D6,#REF!,13))</f>
        <v>#REF!</v>
      </c>
      <c r="H6" s="5"/>
      <c r="I6" s="4"/>
      <c r="J6" s="57" t="e">
        <f t="shared" ref="J6:J34" si="10">IF(E6&lt;&gt;"",IF(WEEKDAY(A6,2)&lt;&gt;6,IF(E6&gt;F6,(F6-MAX(E6,(18/24))+(E6&gt;F6))-F6,IF(F6&gt;Y$2,(F6-MAX(E6,(18/24))),"")),IF(E6&gt;F6,(F6-MAX(E6,(14/24))+(E6&gt;F6))-F6,IF(F6&gt;Z$2,(F6-MAX(E6,(14/24))),""))),"")</f>
        <v>#REF!</v>
      </c>
      <c r="K6" s="7" t="e">
        <f t="shared" si="0"/>
        <v>#REF!</v>
      </c>
      <c r="L6" s="4" t="e">
        <f t="shared" si="1"/>
        <v>#REF!</v>
      </c>
      <c r="M6" s="73" t="e">
        <f>IF($D6="","",IF(VLOOKUP($D6,#REF!,15)="","",VLOOKUP($D6,#REF!,15)))</f>
        <v>#REF!</v>
      </c>
      <c r="N6" s="80" t="str">
        <f t="shared" si="8"/>
        <v/>
      </c>
      <c r="O6" s="22"/>
      <c r="P6" s="88"/>
      <c r="Q6" s="20" t="e">
        <f t="shared" si="2"/>
        <v>#REF!</v>
      </c>
      <c r="R6" s="20" t="e">
        <f t="shared" si="3"/>
        <v>#REF!</v>
      </c>
      <c r="S6" s="51" t="e">
        <f t="shared" si="4"/>
        <v>#REF!</v>
      </c>
      <c r="T6" s="20" t="e">
        <f t="shared" si="5"/>
        <v>#REF!</v>
      </c>
      <c r="U6" s="20" t="e">
        <f t="shared" si="6"/>
        <v>#REF!</v>
      </c>
      <c r="V6" s="51" t="e">
        <f>TIME(HOUR(F6),MINUTE(F6),0)</f>
        <v>#REF!</v>
      </c>
      <c r="W6" s="2"/>
      <c r="X6" s="2"/>
      <c r="Y6" s="2"/>
      <c r="Z6" s="3"/>
      <c r="AA6" s="1"/>
      <c r="AB6"/>
    </row>
    <row r="7" spans="1:28" s="20" customFormat="1" ht="15" customHeight="1" x14ac:dyDescent="0.25">
      <c r="A7" s="89">
        <v>40272</v>
      </c>
      <c r="B7" s="75" t="str">
        <f t="shared" si="9"/>
        <v>Sø</v>
      </c>
      <c r="C7" s="90" t="str">
        <f t="shared" si="7"/>
        <v>Påskedag</v>
      </c>
      <c r="D7" s="21">
        <v>711</v>
      </c>
      <c r="E7" s="69" t="e">
        <f>IF($D7="","",IF(VLOOKUP($D7,#REF!,2)=0,"",VLOOKUP($D7,#REF!,2)))</f>
        <v>#REF!</v>
      </c>
      <c r="F7" s="69" t="e">
        <f>IF($D7="","",IF(VLOOKUP($D7,#REF!,3)="","",VLOOKUP($D7,#REF!,3)))</f>
        <v>#REF!</v>
      </c>
      <c r="G7" s="69" t="e">
        <f>IF($D7="","",VLOOKUP($D7,#REF!,13))</f>
        <v>#REF!</v>
      </c>
      <c r="H7" s="5"/>
      <c r="I7" s="4"/>
      <c r="J7" s="57" t="e">
        <f t="shared" si="10"/>
        <v>#REF!</v>
      </c>
      <c r="K7" s="7" t="e">
        <f t="shared" si="0"/>
        <v>#REF!</v>
      </c>
      <c r="L7" s="4" t="e">
        <f t="shared" si="1"/>
        <v>#REF!</v>
      </c>
      <c r="M7" s="73" t="e">
        <f>IF($D7="","",IF(VLOOKUP($D7,#REF!,15)="","",VLOOKUP($D7,#REF!,15)))</f>
        <v>#REF!</v>
      </c>
      <c r="N7" s="80" t="str">
        <f t="shared" si="8"/>
        <v/>
      </c>
      <c r="O7" s="78" t="e">
        <f>IF($D7="","",IF(VLOOKUP($D7,#REF!,16)="","",VLOOKUP($D7,#REF!,16)))</f>
        <v>#REF!</v>
      </c>
      <c r="P7" s="88"/>
      <c r="Q7" s="20" t="e">
        <f t="shared" si="2"/>
        <v>#REF!</v>
      </c>
      <c r="R7" s="20" t="e">
        <f t="shared" si="3"/>
        <v>#REF!</v>
      </c>
      <c r="S7" s="51" t="e">
        <f t="shared" si="4"/>
        <v>#REF!</v>
      </c>
      <c r="T7" s="20" t="e">
        <f t="shared" si="5"/>
        <v>#REF!</v>
      </c>
      <c r="U7" s="20" t="e">
        <f t="shared" si="6"/>
        <v>#REF!</v>
      </c>
      <c r="V7" s="51" t="e">
        <f>TIME(HOUR(F7),MINUTE(F7),0)</f>
        <v>#REF!</v>
      </c>
      <c r="W7" s="2"/>
      <c r="X7" s="2"/>
      <c r="Y7" s="2"/>
      <c r="Z7" s="3"/>
      <c r="AA7" s="1"/>
      <c r="AB7"/>
    </row>
    <row r="8" spans="1:28" s="20" customFormat="1" ht="15" customHeight="1" x14ac:dyDescent="0.25">
      <c r="A8" s="17">
        <v>40273</v>
      </c>
      <c r="B8" s="75" t="str">
        <f t="shared" si="9"/>
        <v>Ma</v>
      </c>
      <c r="C8" s="90" t="str">
        <f t="shared" si="7"/>
        <v>2. Påskedag</v>
      </c>
      <c r="D8" s="21">
        <v>122</v>
      </c>
      <c r="E8" s="69" t="e">
        <f>IF($D8="","",IF(VLOOKUP($D8,#REF!,2)=0,"",VLOOKUP($D8,#REF!,2)))</f>
        <v>#REF!</v>
      </c>
      <c r="F8" s="69" t="e">
        <f>IF($D8="","",IF(VLOOKUP($D8,#REF!,3)="","",VLOOKUP($D8,#REF!,3)))</f>
        <v>#REF!</v>
      </c>
      <c r="G8" s="69" t="e">
        <f>IF($D8="","",VLOOKUP($D8,#REF!,13))</f>
        <v>#REF!</v>
      </c>
      <c r="H8" s="5"/>
      <c r="I8" s="4"/>
      <c r="J8" s="57" t="e">
        <f t="shared" si="10"/>
        <v>#REF!</v>
      </c>
      <c r="K8" s="7" t="e">
        <f t="shared" si="0"/>
        <v>#REF!</v>
      </c>
      <c r="L8" s="4" t="e">
        <f t="shared" si="1"/>
        <v>#REF!</v>
      </c>
      <c r="M8" s="73" t="e">
        <f>IF($D8="","",IF(VLOOKUP($D8,#REF!,15)="","",VLOOKUP($D8,#REF!,15)))</f>
        <v>#REF!</v>
      </c>
      <c r="N8" s="80" t="str">
        <f t="shared" si="8"/>
        <v/>
      </c>
      <c r="O8" s="78" t="e">
        <f>IF($D8="","",IF(VLOOKUP($D8,#REF!,16)="","",VLOOKUP($D8,#REF!,16)))</f>
        <v>#REF!</v>
      </c>
      <c r="P8" s="88"/>
      <c r="Q8" s="20" t="e">
        <f t="shared" si="2"/>
        <v>#REF!</v>
      </c>
      <c r="R8" s="20" t="e">
        <f t="shared" si="3"/>
        <v>#REF!</v>
      </c>
      <c r="S8" s="51" t="e">
        <f t="shared" si="4"/>
        <v>#REF!</v>
      </c>
      <c r="T8" s="20" t="e">
        <f t="shared" si="5"/>
        <v>#REF!</v>
      </c>
      <c r="U8" s="20" t="e">
        <f t="shared" si="6"/>
        <v>#REF!</v>
      </c>
      <c r="V8" s="51" t="e">
        <f>TIME(HOUR(F8),MINUTE(F8),0)</f>
        <v>#REF!</v>
      </c>
      <c r="W8" s="2"/>
      <c r="X8" s="2"/>
      <c r="Y8" s="2"/>
      <c r="Z8" s="3"/>
      <c r="AA8" s="1"/>
      <c r="AB8"/>
    </row>
    <row r="9" spans="1:28" s="20" customFormat="1" ht="15" customHeight="1" x14ac:dyDescent="0.25">
      <c r="A9" s="89">
        <v>40274</v>
      </c>
      <c r="B9" s="75" t="str">
        <f t="shared" si="9"/>
        <v>Ti</v>
      </c>
      <c r="C9" s="90" t="str">
        <f t="shared" si="7"/>
        <v>3. Påskedag</v>
      </c>
      <c r="D9" s="21">
        <v>124</v>
      </c>
      <c r="E9" s="69" t="e">
        <f>IF($D9="","",IF(VLOOKUP($D9,#REF!,2)=0,"",VLOOKUP($D9,#REF!,2)))</f>
        <v>#REF!</v>
      </c>
      <c r="F9" s="69" t="e">
        <f>IF($D9="","",IF(VLOOKUP($D9,#REF!,3)="","",VLOOKUP($D9,#REF!,3)))</f>
        <v>#REF!</v>
      </c>
      <c r="G9" s="69" t="e">
        <f>IF($D9="","",VLOOKUP($D9,#REF!,13))</f>
        <v>#REF!</v>
      </c>
      <c r="H9" s="23"/>
      <c r="I9" s="4"/>
      <c r="J9" s="57" t="e">
        <f t="shared" si="10"/>
        <v>#REF!</v>
      </c>
      <c r="K9" s="7" t="e">
        <f t="shared" si="0"/>
        <v>#REF!</v>
      </c>
      <c r="L9" s="4" t="e">
        <f t="shared" si="1"/>
        <v>#REF!</v>
      </c>
      <c r="M9" s="73" t="e">
        <f>IF($D9="","",IF(VLOOKUP($D9,#REF!,15)="","",VLOOKUP($D9,#REF!,15)))</f>
        <v>#REF!</v>
      </c>
      <c r="N9" s="80" t="str">
        <f t="shared" si="8"/>
        <v/>
      </c>
      <c r="O9" s="78" t="e">
        <f>IF($D9="","",IF(VLOOKUP($D9,#REF!,16)="","",VLOOKUP($D9,#REF!,16)))</f>
        <v>#REF!</v>
      </c>
      <c r="P9" s="88"/>
      <c r="Q9" s="20" t="e">
        <f t="shared" si="2"/>
        <v>#REF!</v>
      </c>
      <c r="R9" s="20" t="e">
        <f t="shared" si="3"/>
        <v>#REF!</v>
      </c>
      <c r="S9" s="51" t="e">
        <f t="shared" si="4"/>
        <v>#REF!</v>
      </c>
      <c r="T9" s="20" t="e">
        <f t="shared" si="5"/>
        <v>#REF!</v>
      </c>
      <c r="U9" s="20" t="e">
        <f t="shared" si="6"/>
        <v>#REF!</v>
      </c>
      <c r="V9" s="51" t="e">
        <f t="shared" ref="V9:V34" si="11">IF(F9="","",TIME(HOUR(F9),MINUTE(F9),0))</f>
        <v>#REF!</v>
      </c>
      <c r="W9" s="2"/>
      <c r="X9" s="2"/>
      <c r="Y9" s="2"/>
      <c r="Z9" s="3"/>
      <c r="AA9" s="1"/>
      <c r="AB9"/>
    </row>
    <row r="10" spans="1:28" s="20" customFormat="1" ht="15" customHeight="1" x14ac:dyDescent="0.25">
      <c r="A10" s="17">
        <v>40275</v>
      </c>
      <c r="B10" s="75" t="str">
        <f t="shared" si="9"/>
        <v>On</v>
      </c>
      <c r="C10" s="90" t="str">
        <f t="shared" si="7"/>
        <v/>
      </c>
      <c r="D10" s="21">
        <v>606</v>
      </c>
      <c r="E10" s="69" t="e">
        <f>IF($D10="","",IF(VLOOKUP($D10,#REF!,2)=0,"",VLOOKUP($D10,#REF!,2)))</f>
        <v>#REF!</v>
      </c>
      <c r="F10" s="69" t="e">
        <f>IF($D10="","",IF(VLOOKUP($D10,#REF!,3)="","",VLOOKUP($D10,#REF!,3)))</f>
        <v>#REF!</v>
      </c>
      <c r="G10" s="69" t="e">
        <f>IF($D10="","",IF(VLOOKUP($D10,#REF!,13)="","",VLOOKUP($D10,#REF!,13)))</f>
        <v>#REF!</v>
      </c>
      <c r="H10" s="23"/>
      <c r="I10" s="4"/>
      <c r="J10" s="57" t="e">
        <f t="shared" si="10"/>
        <v>#REF!</v>
      </c>
      <c r="K10" s="7" t="e">
        <f t="shared" si="0"/>
        <v>#REF!</v>
      </c>
      <c r="L10" s="4" t="e">
        <f t="shared" si="1"/>
        <v>#REF!</v>
      </c>
      <c r="M10" s="73" t="e">
        <f>IF($D10="","",IF(VLOOKUP($D10,#REF!,15)="","",VLOOKUP($D10,#REF!,15)))</f>
        <v>#REF!</v>
      </c>
      <c r="N10" s="80" t="str">
        <f t="shared" si="8"/>
        <v/>
      </c>
      <c r="O10" s="78" t="e">
        <f>IF($D10="","",IF(VLOOKUP($D10,#REF!,16)="","",VLOOKUP($D10,#REF!,16)))</f>
        <v>#REF!</v>
      </c>
      <c r="P10" s="88"/>
      <c r="Q10" s="20" t="e">
        <f t="shared" si="2"/>
        <v>#REF!</v>
      </c>
      <c r="R10" s="20" t="e">
        <f t="shared" si="3"/>
        <v>#REF!</v>
      </c>
      <c r="S10" s="51" t="e">
        <f t="shared" si="4"/>
        <v>#REF!</v>
      </c>
      <c r="T10" s="20" t="e">
        <f t="shared" si="5"/>
        <v>#REF!</v>
      </c>
      <c r="U10" s="20" t="e">
        <f t="shared" si="6"/>
        <v>#REF!</v>
      </c>
      <c r="V10" s="51" t="e">
        <f t="shared" si="11"/>
        <v>#REF!</v>
      </c>
      <c r="W10" s="2"/>
      <c r="X10" s="2"/>
      <c r="Y10" s="2"/>
      <c r="Z10" s="3"/>
      <c r="AA10" s="1"/>
    </row>
    <row r="11" spans="1:28" s="20" customFormat="1" ht="15" customHeight="1" x14ac:dyDescent="0.25">
      <c r="A11" s="89">
        <v>40276</v>
      </c>
      <c r="B11" s="75" t="str">
        <f t="shared" si="9"/>
        <v>To</v>
      </c>
      <c r="C11" s="90" t="str">
        <f t="shared" si="7"/>
        <v/>
      </c>
      <c r="D11" s="21">
        <v>122</v>
      </c>
      <c r="E11" s="69" t="e">
        <f>IF($D11="","",IF(VLOOKUP($D11,#REF!,2)=0,"",VLOOKUP($D11,#REF!,2)))</f>
        <v>#REF!</v>
      </c>
      <c r="F11" s="69" t="e">
        <f>IF($D11="","",IF(VLOOKUP($D11,#REF!,3)="","",VLOOKUP($D11,#REF!,3)))</f>
        <v>#REF!</v>
      </c>
      <c r="G11" s="69" t="e">
        <f>IF($D11="","",IF(VLOOKUP($D11,#REF!,13)="","",VLOOKUP($D11,#REF!,13)))</f>
        <v>#REF!</v>
      </c>
      <c r="H11" s="23"/>
      <c r="I11" s="4"/>
      <c r="J11" s="57" t="e">
        <f t="shared" si="10"/>
        <v>#REF!</v>
      </c>
      <c r="K11" s="7" t="e">
        <f t="shared" si="0"/>
        <v>#REF!</v>
      </c>
      <c r="L11" s="4" t="e">
        <f t="shared" ref="L11:L34" si="12">IF(G11&lt;&gt;0,IF(WEEKDAY(A11,2)=7,G11,""),"")</f>
        <v>#REF!</v>
      </c>
      <c r="M11" s="73" t="e">
        <f>IF($D11="","",IF(VLOOKUP($D11,#REF!,15)="","",VLOOKUP($D11,#REF!,15)))</f>
        <v>#REF!</v>
      </c>
      <c r="N11" s="80" t="str">
        <f t="shared" si="8"/>
        <v/>
      </c>
      <c r="O11" s="78" t="e">
        <f>IF($D11="","",IF(VLOOKUP($D11,#REF!,16)="","",VLOOKUP($D11,#REF!,16)))</f>
        <v>#REF!</v>
      </c>
      <c r="P11" s="88"/>
      <c r="Q11" s="20" t="e">
        <f t="shared" si="2"/>
        <v>#REF!</v>
      </c>
      <c r="R11" s="20" t="e">
        <f t="shared" si="3"/>
        <v>#REF!</v>
      </c>
      <c r="S11" s="51" t="e">
        <f t="shared" si="4"/>
        <v>#REF!</v>
      </c>
      <c r="T11" s="20" t="e">
        <f t="shared" si="5"/>
        <v>#REF!</v>
      </c>
      <c r="U11" s="20" t="e">
        <f t="shared" si="6"/>
        <v>#REF!</v>
      </c>
      <c r="V11" s="51" t="e">
        <f t="shared" si="11"/>
        <v>#REF!</v>
      </c>
      <c r="W11" s="2"/>
      <c r="X11" s="2"/>
      <c r="Y11" s="2"/>
      <c r="Z11" s="3"/>
      <c r="AA11" s="1"/>
    </row>
    <row r="12" spans="1:28" s="20" customFormat="1" ht="15" customHeight="1" x14ac:dyDescent="0.25">
      <c r="A12" s="17">
        <v>40277</v>
      </c>
      <c r="B12" s="75" t="str">
        <f t="shared" si="9"/>
        <v>Fr</v>
      </c>
      <c r="C12" s="90" t="str">
        <f t="shared" si="7"/>
        <v/>
      </c>
      <c r="D12" s="72" t="s">
        <v>37</v>
      </c>
      <c r="E12" s="69" t="e">
        <f>IF($D12="","",IF(VLOOKUP($D12,#REF!,2)=0,"",VLOOKUP($D12,#REF!,2)))</f>
        <v>#REF!</v>
      </c>
      <c r="F12" s="69" t="e">
        <f>IF($D12="","",IF(VLOOKUP($D12,#REF!,3)="","",VLOOKUP($D12,#REF!,3)))</f>
        <v>#REF!</v>
      </c>
      <c r="G12" s="69" t="e">
        <f>IF($D12="","",IF(VLOOKUP($D12,#REF!,13)="","",VLOOKUP($D12,#REF!,13)))</f>
        <v>#REF!</v>
      </c>
      <c r="H12" s="23"/>
      <c r="I12" s="4"/>
      <c r="J12" s="57" t="e">
        <f t="shared" si="10"/>
        <v>#REF!</v>
      </c>
      <c r="K12" s="7" t="e">
        <f t="shared" si="0"/>
        <v>#REF!</v>
      </c>
      <c r="L12" s="4" t="e">
        <f t="shared" si="12"/>
        <v>#REF!</v>
      </c>
      <c r="M12" s="73" t="e">
        <f>IF($D12="","",IF(VLOOKUP($D12,#REF!,15)="","",VLOOKUP($D12,#REF!,15)))</f>
        <v>#REF!</v>
      </c>
      <c r="N12" s="80" t="str">
        <f t="shared" si="8"/>
        <v/>
      </c>
      <c r="O12" s="78" t="e">
        <f>IF($D12="","",IF(VLOOKUP($D12,#REF!,16)="","",VLOOKUP($D12,#REF!,16)))</f>
        <v>#REF!</v>
      </c>
      <c r="P12" s="88"/>
      <c r="Q12" s="20" t="e">
        <f t="shared" si="2"/>
        <v>#REF!</v>
      </c>
      <c r="R12" s="20" t="e">
        <f t="shared" si="3"/>
        <v>#REF!</v>
      </c>
      <c r="S12" s="51" t="e">
        <f t="shared" si="4"/>
        <v>#REF!</v>
      </c>
      <c r="T12" s="20" t="e">
        <f t="shared" si="5"/>
        <v>#REF!</v>
      </c>
      <c r="U12" s="20" t="e">
        <f t="shared" si="6"/>
        <v>#REF!</v>
      </c>
      <c r="V12" s="51" t="e">
        <f t="shared" si="11"/>
        <v>#REF!</v>
      </c>
      <c r="W12" s="2"/>
      <c r="X12" s="2"/>
      <c r="Y12" s="2"/>
      <c r="Z12" s="3"/>
      <c r="AA12" s="1"/>
    </row>
    <row r="13" spans="1:28" s="20" customFormat="1" ht="15" customHeight="1" x14ac:dyDescent="0.25">
      <c r="A13" s="89">
        <v>40278</v>
      </c>
      <c r="B13" s="75" t="str">
        <f t="shared" si="9"/>
        <v>Lø</v>
      </c>
      <c r="C13" s="90" t="str">
        <f t="shared" si="7"/>
        <v/>
      </c>
      <c r="D13" s="21">
        <v>121</v>
      </c>
      <c r="E13" s="69" t="e">
        <f>IF($D13="","",IF(VLOOKUP($D13,#REF!,2)=0,"",VLOOKUP($D13,#REF!,2)))</f>
        <v>#REF!</v>
      </c>
      <c r="F13" s="69" t="e">
        <f>IF($D13="","",IF(VLOOKUP($D13,#REF!,3)="","",VLOOKUP($D13,#REF!,3)))</f>
        <v>#REF!</v>
      </c>
      <c r="G13" s="69" t="e">
        <f>IF($D13="","",IF(VLOOKUP($D13,#REF!,13)="","",VLOOKUP($D13,#REF!,13)))</f>
        <v>#REF!</v>
      </c>
      <c r="H13" s="23"/>
      <c r="I13" s="4"/>
      <c r="J13" s="57" t="e">
        <f t="shared" si="10"/>
        <v>#REF!</v>
      </c>
      <c r="K13" s="7" t="e">
        <f t="shared" si="0"/>
        <v>#REF!</v>
      </c>
      <c r="L13" s="4" t="e">
        <f t="shared" si="12"/>
        <v>#REF!</v>
      </c>
      <c r="M13" s="73" t="e">
        <f>IF($D13="","",IF(VLOOKUP($D13,#REF!,15)="","",VLOOKUP($D13,#REF!,15)))</f>
        <v>#REF!</v>
      </c>
      <c r="N13" s="80" t="str">
        <f t="shared" si="8"/>
        <v/>
      </c>
      <c r="O13" s="78" t="e">
        <f>IF($D13="","",IF(VLOOKUP($D13,#REF!,16)="","",VLOOKUP($D13,#REF!,16)))</f>
        <v>#REF!</v>
      </c>
      <c r="P13" s="88"/>
      <c r="Q13" s="20" t="e">
        <f t="shared" si="2"/>
        <v>#REF!</v>
      </c>
      <c r="R13" s="20" t="e">
        <f t="shared" si="3"/>
        <v>#REF!</v>
      </c>
      <c r="S13" s="51" t="e">
        <f t="shared" si="4"/>
        <v>#REF!</v>
      </c>
      <c r="T13" s="20" t="e">
        <f t="shared" si="5"/>
        <v>#REF!</v>
      </c>
      <c r="U13" s="20" t="e">
        <f t="shared" si="6"/>
        <v>#REF!</v>
      </c>
      <c r="V13" s="51" t="e">
        <f t="shared" si="11"/>
        <v>#REF!</v>
      </c>
      <c r="W13" s="2"/>
      <c r="X13" s="2"/>
      <c r="Y13" s="2"/>
      <c r="Z13" s="3"/>
      <c r="AA13" s="1"/>
    </row>
    <row r="14" spans="1:28" s="20" customFormat="1" ht="15" customHeight="1" x14ac:dyDescent="0.25">
      <c r="A14" s="17">
        <v>40279</v>
      </c>
      <c r="B14" s="75" t="str">
        <f t="shared" si="9"/>
        <v>Sø</v>
      </c>
      <c r="C14" s="90" t="str">
        <f t="shared" si="7"/>
        <v/>
      </c>
      <c r="D14" s="21">
        <v>606</v>
      </c>
      <c r="E14" s="69" t="e">
        <f>IF($D14="","",IF(VLOOKUP($D14,#REF!,2)=0,"",VLOOKUP($D14,#REF!,2)))</f>
        <v>#REF!</v>
      </c>
      <c r="F14" s="69" t="e">
        <f>IF($D14="","",IF(VLOOKUP($D14,#REF!,3)="","",VLOOKUP($D14,#REF!,3)))</f>
        <v>#REF!</v>
      </c>
      <c r="G14" s="69" t="e">
        <f>IF($D14="","",IF(VLOOKUP($D14,#REF!,13)="","",VLOOKUP($D14,#REF!,13)))</f>
        <v>#REF!</v>
      </c>
      <c r="H14" s="23"/>
      <c r="I14" s="4"/>
      <c r="J14" s="57" t="e">
        <f t="shared" si="10"/>
        <v>#REF!</v>
      </c>
      <c r="K14" s="7" t="e">
        <f t="shared" si="0"/>
        <v>#REF!</v>
      </c>
      <c r="L14" s="4" t="e">
        <f t="shared" si="12"/>
        <v>#REF!</v>
      </c>
      <c r="M14" s="73" t="e">
        <f>IF($D14="","",IF(VLOOKUP($D14,#REF!,15)="","",VLOOKUP($D14,#REF!,15)))</f>
        <v>#REF!</v>
      </c>
      <c r="N14" s="80" t="str">
        <f t="shared" si="8"/>
        <v/>
      </c>
      <c r="O14" s="78" t="e">
        <f>IF($D14="","",IF(VLOOKUP($D14,#REF!,16)="","",VLOOKUP($D14,#REF!,16)))</f>
        <v>#REF!</v>
      </c>
      <c r="P14" s="88"/>
      <c r="Q14" s="20" t="e">
        <f t="shared" si="2"/>
        <v>#REF!</v>
      </c>
      <c r="R14" s="20" t="e">
        <f t="shared" si="3"/>
        <v>#REF!</v>
      </c>
      <c r="S14" s="51" t="e">
        <f t="shared" si="4"/>
        <v>#REF!</v>
      </c>
      <c r="T14" s="20" t="e">
        <f t="shared" si="5"/>
        <v>#REF!</v>
      </c>
      <c r="U14" s="20" t="e">
        <f t="shared" si="6"/>
        <v>#REF!</v>
      </c>
      <c r="V14" s="51" t="e">
        <f t="shared" si="11"/>
        <v>#REF!</v>
      </c>
    </row>
    <row r="15" spans="1:28" s="20" customFormat="1" ht="15" customHeight="1" x14ac:dyDescent="0.25">
      <c r="A15" s="89">
        <v>40280</v>
      </c>
      <c r="B15" s="75" t="str">
        <f t="shared" si="9"/>
        <v>Ma</v>
      </c>
      <c r="C15" s="90" t="str">
        <f t="shared" si="7"/>
        <v/>
      </c>
      <c r="D15" s="21">
        <v>606</v>
      </c>
      <c r="E15" s="69" t="e">
        <f>IF($D15="","",IF(VLOOKUP($D15,#REF!,2)=0,"",VLOOKUP($D15,#REF!,2)))</f>
        <v>#REF!</v>
      </c>
      <c r="F15" s="69" t="e">
        <f>IF($D15="","",IF(VLOOKUP($D15,#REF!,3)="","",VLOOKUP($D15,#REF!,3)))</f>
        <v>#REF!</v>
      </c>
      <c r="G15" s="69" t="e">
        <f>IF($D15="","",IF(VLOOKUP($D15,#REF!,13)="","",VLOOKUP($D15,#REF!,13)))</f>
        <v>#REF!</v>
      </c>
      <c r="H15" s="23"/>
      <c r="I15" s="4"/>
      <c r="J15" s="57" t="e">
        <f t="shared" si="10"/>
        <v>#REF!</v>
      </c>
      <c r="K15" s="7" t="e">
        <f t="shared" si="0"/>
        <v>#REF!</v>
      </c>
      <c r="L15" s="4" t="e">
        <f t="shared" si="12"/>
        <v>#REF!</v>
      </c>
      <c r="M15" s="73" t="e">
        <f>IF($D15="","",IF(VLOOKUP($D15,#REF!,15)="","",VLOOKUP($D15,#REF!,15)))</f>
        <v>#REF!</v>
      </c>
      <c r="N15" s="80" t="str">
        <f t="shared" si="8"/>
        <v/>
      </c>
      <c r="O15" s="78" t="e">
        <f>IF($D15="","",IF(VLOOKUP($D15,#REF!,16)="","",VLOOKUP($D15,#REF!,16)))</f>
        <v>#REF!</v>
      </c>
      <c r="P15" s="88"/>
      <c r="Q15" s="20" t="e">
        <f t="shared" si="2"/>
        <v>#REF!</v>
      </c>
      <c r="R15" s="20" t="e">
        <f t="shared" si="3"/>
        <v>#REF!</v>
      </c>
      <c r="S15" s="51" t="e">
        <f t="shared" si="4"/>
        <v>#REF!</v>
      </c>
      <c r="T15" s="20" t="e">
        <f t="shared" si="5"/>
        <v>#REF!</v>
      </c>
      <c r="U15" s="20" t="e">
        <f t="shared" si="6"/>
        <v>#REF!</v>
      </c>
      <c r="V15" s="51" t="e">
        <f t="shared" si="11"/>
        <v>#REF!</v>
      </c>
    </row>
    <row r="16" spans="1:28" s="20" customFormat="1" ht="15" customHeight="1" x14ac:dyDescent="0.25">
      <c r="A16" s="17">
        <v>40281</v>
      </c>
      <c r="B16" s="75" t="str">
        <f t="shared" si="9"/>
        <v>Ti</v>
      </c>
      <c r="C16" s="90" t="str">
        <f t="shared" si="7"/>
        <v/>
      </c>
      <c r="D16" s="21">
        <v>127</v>
      </c>
      <c r="E16" s="69" t="e">
        <f>IF($D16="","",IF(VLOOKUP($D16,#REF!,2)=0,"",VLOOKUP($D16,#REF!,2)))</f>
        <v>#REF!</v>
      </c>
      <c r="F16" s="69" t="e">
        <f>IF($D16="","",IF(VLOOKUP($D16,#REF!,3)="","",VLOOKUP($D16,#REF!,3)))</f>
        <v>#REF!</v>
      </c>
      <c r="G16" s="69" t="e">
        <f>IF($D16="","",IF(VLOOKUP($D16,#REF!,13)="","",VLOOKUP($D16,#REF!,13)))</f>
        <v>#REF!</v>
      </c>
      <c r="H16" s="23"/>
      <c r="I16" s="4"/>
      <c r="J16" s="57" t="e">
        <f t="shared" si="10"/>
        <v>#REF!</v>
      </c>
      <c r="K16" s="7" t="e">
        <f t="shared" si="0"/>
        <v>#REF!</v>
      </c>
      <c r="L16" s="4" t="e">
        <f t="shared" si="12"/>
        <v>#REF!</v>
      </c>
      <c r="M16" s="73" t="e">
        <f>IF($D16="","",IF(VLOOKUP($D16,#REF!,15)="","",VLOOKUP($D16,#REF!,15)))</f>
        <v>#REF!</v>
      </c>
      <c r="N16" s="80" t="str">
        <f t="shared" si="8"/>
        <v/>
      </c>
      <c r="O16" s="78" t="e">
        <f>IF($D16="","",IF(VLOOKUP($D16,#REF!,16)="","",VLOOKUP($D16,#REF!,16)))</f>
        <v>#REF!</v>
      </c>
      <c r="P16" s="88"/>
      <c r="Q16" s="20" t="e">
        <f t="shared" si="2"/>
        <v>#REF!</v>
      </c>
      <c r="R16" s="20" t="e">
        <f t="shared" si="3"/>
        <v>#REF!</v>
      </c>
      <c r="S16" s="51" t="e">
        <f t="shared" si="4"/>
        <v>#REF!</v>
      </c>
      <c r="T16" s="20" t="e">
        <f t="shared" si="5"/>
        <v>#REF!</v>
      </c>
      <c r="U16" s="20" t="e">
        <f t="shared" si="6"/>
        <v>#REF!</v>
      </c>
      <c r="V16" s="51" t="e">
        <f t="shared" si="11"/>
        <v>#REF!</v>
      </c>
    </row>
    <row r="17" spans="1:22" s="20" customFormat="1" ht="15" customHeight="1" x14ac:dyDescent="0.25">
      <c r="A17" s="89">
        <v>40282</v>
      </c>
      <c r="B17" s="75" t="str">
        <f t="shared" si="9"/>
        <v>On</v>
      </c>
      <c r="C17" s="90" t="str">
        <f t="shared" si="7"/>
        <v/>
      </c>
      <c r="D17" s="72" t="s">
        <v>7</v>
      </c>
      <c r="E17" s="69" t="e">
        <f>IF($D17="","",IF(VLOOKUP($D17,#REF!,2)=0,"",VLOOKUP($D17,#REF!,2)))</f>
        <v>#REF!</v>
      </c>
      <c r="F17" s="69" t="e">
        <f>IF($D17="","",IF(VLOOKUP($D17,#REF!,3)="","",VLOOKUP($D17,#REF!,3)))</f>
        <v>#REF!</v>
      </c>
      <c r="G17" s="69" t="e">
        <f>IF($D17="","",IF(VLOOKUP($D17,#REF!,13)="","",VLOOKUP($D17,#REF!,13)))</f>
        <v>#REF!</v>
      </c>
      <c r="H17" s="23"/>
      <c r="I17" s="4"/>
      <c r="J17" s="57" t="e">
        <f t="shared" si="10"/>
        <v>#REF!</v>
      </c>
      <c r="K17" s="7" t="e">
        <f t="shared" si="0"/>
        <v>#REF!</v>
      </c>
      <c r="L17" s="4" t="e">
        <f t="shared" si="12"/>
        <v>#REF!</v>
      </c>
      <c r="M17" s="73" t="e">
        <f>IF($D17="","",IF(VLOOKUP($D17,#REF!,15)="","",VLOOKUP($D17,#REF!,15)))</f>
        <v>#REF!</v>
      </c>
      <c r="N17" s="80" t="str">
        <f t="shared" si="8"/>
        <v/>
      </c>
      <c r="O17" s="78" t="e">
        <f>IF($D17="","",IF(VLOOKUP($D17,#REF!,16)="","",VLOOKUP($D17,#REF!,16)))</f>
        <v>#REF!</v>
      </c>
      <c r="P17" s="88"/>
      <c r="Q17" s="20" t="e">
        <f t="shared" si="2"/>
        <v>#REF!</v>
      </c>
      <c r="R17" s="20" t="e">
        <f t="shared" si="3"/>
        <v>#REF!</v>
      </c>
      <c r="S17" s="51" t="e">
        <f t="shared" si="4"/>
        <v>#REF!</v>
      </c>
      <c r="T17" s="20" t="e">
        <f t="shared" si="5"/>
        <v>#REF!</v>
      </c>
      <c r="U17" s="20" t="e">
        <f t="shared" si="6"/>
        <v>#REF!</v>
      </c>
      <c r="V17" s="51" t="e">
        <f t="shared" si="11"/>
        <v>#REF!</v>
      </c>
    </row>
    <row r="18" spans="1:22" s="20" customFormat="1" ht="15" customHeight="1" x14ac:dyDescent="0.25">
      <c r="A18" s="17">
        <v>40283</v>
      </c>
      <c r="B18" s="75" t="str">
        <f t="shared" si="9"/>
        <v>To</v>
      </c>
      <c r="C18" s="90" t="str">
        <f t="shared" si="7"/>
        <v/>
      </c>
      <c r="D18" s="72" t="s">
        <v>7</v>
      </c>
      <c r="E18" s="69" t="e">
        <f>IF($D18="","",IF(VLOOKUP($D18,#REF!,2)=0,"",VLOOKUP($D18,#REF!,2)))</f>
        <v>#REF!</v>
      </c>
      <c r="F18" s="69" t="e">
        <f>IF($D18="","",IF(VLOOKUP($D18,#REF!,3)="","",VLOOKUP($D18,#REF!,3)))</f>
        <v>#REF!</v>
      </c>
      <c r="G18" s="69" t="e">
        <f>IF($D18="","",IF(VLOOKUP($D18,#REF!,13)="","",VLOOKUP($D18,#REF!,13)))</f>
        <v>#REF!</v>
      </c>
      <c r="H18" s="23"/>
      <c r="I18" s="4"/>
      <c r="J18" s="57" t="e">
        <f t="shared" si="10"/>
        <v>#REF!</v>
      </c>
      <c r="K18" s="7" t="e">
        <f t="shared" si="0"/>
        <v>#REF!</v>
      </c>
      <c r="L18" s="4" t="e">
        <f t="shared" si="12"/>
        <v>#REF!</v>
      </c>
      <c r="M18" s="73" t="e">
        <f>IF($D18="","",IF(VLOOKUP($D18,#REF!,15)="","",VLOOKUP($D18,#REF!,15)))</f>
        <v>#REF!</v>
      </c>
      <c r="N18" s="80" t="str">
        <f t="shared" si="8"/>
        <v/>
      </c>
      <c r="O18" s="78" t="e">
        <f>IF($D18="","",IF(VLOOKUP($D18,#REF!,16)="","",VLOOKUP($D18,#REF!,16)))</f>
        <v>#REF!</v>
      </c>
      <c r="P18" s="88"/>
      <c r="Q18" s="20" t="e">
        <f t="shared" si="2"/>
        <v>#REF!</v>
      </c>
      <c r="R18" s="20" t="e">
        <f t="shared" si="3"/>
        <v>#REF!</v>
      </c>
      <c r="S18" s="51" t="e">
        <f t="shared" si="4"/>
        <v>#REF!</v>
      </c>
      <c r="T18" s="20" t="e">
        <f t="shared" si="5"/>
        <v>#REF!</v>
      </c>
      <c r="U18" s="20" t="e">
        <f t="shared" si="6"/>
        <v>#REF!</v>
      </c>
      <c r="V18" s="51" t="e">
        <f t="shared" si="11"/>
        <v>#REF!</v>
      </c>
    </row>
    <row r="19" spans="1:22" s="20" customFormat="1" ht="15" customHeight="1" x14ac:dyDescent="0.25">
      <c r="A19" s="89">
        <v>40284</v>
      </c>
      <c r="B19" s="75" t="str">
        <f t="shared" si="9"/>
        <v>Fr</v>
      </c>
      <c r="C19" s="90" t="str">
        <f t="shared" si="7"/>
        <v/>
      </c>
      <c r="D19" s="21">
        <v>142</v>
      </c>
      <c r="E19" s="69" t="e">
        <f>IF($D19="","",IF(VLOOKUP($D19,#REF!,2)=0,"",VLOOKUP($D19,#REF!,2)))</f>
        <v>#REF!</v>
      </c>
      <c r="F19" s="69" t="e">
        <f>IF($D19="","",IF(VLOOKUP($D19,#REF!,3)="","",VLOOKUP($D19,#REF!,3)))</f>
        <v>#REF!</v>
      </c>
      <c r="G19" s="69" t="e">
        <f>IF($D19="","",IF(VLOOKUP($D19,#REF!,13)="","",VLOOKUP($D19,#REF!,13)))</f>
        <v>#REF!</v>
      </c>
      <c r="H19" s="23"/>
      <c r="I19" s="4"/>
      <c r="J19" s="57" t="e">
        <f t="shared" si="10"/>
        <v>#REF!</v>
      </c>
      <c r="K19" s="7" t="e">
        <f t="shared" si="0"/>
        <v>#REF!</v>
      </c>
      <c r="L19" s="4" t="e">
        <f t="shared" si="12"/>
        <v>#REF!</v>
      </c>
      <c r="M19" s="73" t="e">
        <f>IF($D19="","",IF(VLOOKUP($D19,#REF!,15)="","",VLOOKUP($D19,#REF!,15)))</f>
        <v>#REF!</v>
      </c>
      <c r="N19" s="80" t="str">
        <f t="shared" si="8"/>
        <v/>
      </c>
      <c r="O19" s="78" t="e">
        <f>IF($D19="","",IF(VLOOKUP($D19,#REF!,16)="","",VLOOKUP($D19,#REF!,16)))</f>
        <v>#REF!</v>
      </c>
      <c r="P19" s="88"/>
      <c r="Q19" s="20" t="e">
        <f t="shared" si="2"/>
        <v>#REF!</v>
      </c>
      <c r="R19" s="20" t="e">
        <f t="shared" si="3"/>
        <v>#REF!</v>
      </c>
      <c r="S19" s="51" t="e">
        <f t="shared" si="4"/>
        <v>#REF!</v>
      </c>
      <c r="T19" s="20" t="e">
        <f t="shared" si="5"/>
        <v>#REF!</v>
      </c>
      <c r="U19" s="20" t="e">
        <f t="shared" si="6"/>
        <v>#REF!</v>
      </c>
      <c r="V19" s="51" t="e">
        <f t="shared" si="11"/>
        <v>#REF!</v>
      </c>
    </row>
    <row r="20" spans="1:22" s="20" customFormat="1" ht="15" customHeight="1" x14ac:dyDescent="0.25">
      <c r="A20" s="17">
        <v>40285</v>
      </c>
      <c r="B20" s="75" t="str">
        <f t="shared" si="9"/>
        <v>Lø</v>
      </c>
      <c r="C20" s="90" t="str">
        <f t="shared" si="7"/>
        <v/>
      </c>
      <c r="D20" s="72" t="s">
        <v>35</v>
      </c>
      <c r="E20" s="69" t="e">
        <f>IF($D20="","",IF(VLOOKUP($D20,#REF!,2)=0,"",VLOOKUP($D20,#REF!,2)))</f>
        <v>#REF!</v>
      </c>
      <c r="F20" s="69" t="e">
        <f>IF($D20="","",IF(VLOOKUP($D20,#REF!,3)="","",VLOOKUP($D20,#REF!,3)))</f>
        <v>#REF!</v>
      </c>
      <c r="G20" s="69" t="e">
        <f>IF($D20="","",IF(VLOOKUP($D20,#REF!,13)="","",VLOOKUP($D20,#REF!,13)))</f>
        <v>#REF!</v>
      </c>
      <c r="H20" s="23"/>
      <c r="I20" s="4"/>
      <c r="J20" s="57" t="e">
        <f t="shared" si="10"/>
        <v>#REF!</v>
      </c>
      <c r="K20" s="7" t="e">
        <f t="shared" si="0"/>
        <v>#REF!</v>
      </c>
      <c r="L20" s="4" t="e">
        <f t="shared" si="12"/>
        <v>#REF!</v>
      </c>
      <c r="M20" s="73" t="e">
        <f>IF($D20="","",IF(VLOOKUP($D20,#REF!,15)="","",VLOOKUP($D20,#REF!,15)))</f>
        <v>#REF!</v>
      </c>
      <c r="N20" s="80" t="str">
        <f t="shared" si="8"/>
        <v/>
      </c>
      <c r="O20" s="78" t="e">
        <f>IF($D20="","",IF(VLOOKUP($D20,#REF!,16)="","",VLOOKUP($D20,#REF!,16)))</f>
        <v>#REF!</v>
      </c>
      <c r="Q20" s="20" t="e">
        <f t="shared" si="2"/>
        <v>#REF!</v>
      </c>
      <c r="R20" s="20" t="e">
        <f t="shared" si="3"/>
        <v>#REF!</v>
      </c>
      <c r="S20" s="51" t="e">
        <f t="shared" si="4"/>
        <v>#REF!</v>
      </c>
      <c r="T20" s="20" t="e">
        <f t="shared" si="5"/>
        <v>#REF!</v>
      </c>
      <c r="U20" s="20" t="e">
        <f t="shared" si="6"/>
        <v>#REF!</v>
      </c>
      <c r="V20" s="51" t="e">
        <f t="shared" si="11"/>
        <v>#REF!</v>
      </c>
    </row>
    <row r="21" spans="1:22" s="20" customFormat="1" ht="15" customHeight="1" x14ac:dyDescent="0.25">
      <c r="A21" s="89">
        <v>40286</v>
      </c>
      <c r="B21" s="75" t="str">
        <f t="shared" si="9"/>
        <v>Sø</v>
      </c>
      <c r="C21" s="90" t="str">
        <f t="shared" si="7"/>
        <v/>
      </c>
      <c r="D21" s="21">
        <v>147</v>
      </c>
      <c r="E21" s="69" t="e">
        <f>IF($D21="","",IF(VLOOKUP($D21,#REF!,2)=0,"",VLOOKUP($D21,#REF!,2)))</f>
        <v>#REF!</v>
      </c>
      <c r="F21" s="69" t="e">
        <f>IF($D21="","",IF(VLOOKUP($D21,#REF!,3)="","",VLOOKUP($D21,#REF!,3)))</f>
        <v>#REF!</v>
      </c>
      <c r="G21" s="69" t="e">
        <f>IF($D21="","",IF(VLOOKUP($D21,#REF!,13)="","",VLOOKUP($D21,#REF!,13)))</f>
        <v>#REF!</v>
      </c>
      <c r="H21" s="23"/>
      <c r="I21" s="4"/>
      <c r="J21" s="57" t="e">
        <f t="shared" si="10"/>
        <v>#REF!</v>
      </c>
      <c r="K21" s="7" t="e">
        <f t="shared" si="0"/>
        <v>#REF!</v>
      </c>
      <c r="L21" s="4" t="e">
        <f t="shared" si="12"/>
        <v>#REF!</v>
      </c>
      <c r="M21" s="73" t="e">
        <f>IF($D21="","",IF(VLOOKUP($D21,#REF!,15)="","",VLOOKUP($D21,#REF!,15)))</f>
        <v>#REF!</v>
      </c>
      <c r="N21" s="80" t="str">
        <f t="shared" si="8"/>
        <v/>
      </c>
      <c r="O21" s="78" t="e">
        <f>IF($D21="","",IF(VLOOKUP($D21,#REF!,16)="","",VLOOKUP($D21,#REF!,16)))</f>
        <v>#REF!</v>
      </c>
      <c r="Q21" s="20" t="e">
        <f t="shared" si="2"/>
        <v>#REF!</v>
      </c>
      <c r="R21" s="20" t="e">
        <f t="shared" si="3"/>
        <v>#REF!</v>
      </c>
      <c r="S21" s="51" t="e">
        <f t="shared" si="4"/>
        <v>#REF!</v>
      </c>
      <c r="T21" s="20" t="e">
        <f t="shared" si="5"/>
        <v>#REF!</v>
      </c>
      <c r="U21" s="20" t="e">
        <f t="shared" si="6"/>
        <v>#REF!</v>
      </c>
      <c r="V21" s="51" t="e">
        <f t="shared" si="11"/>
        <v>#REF!</v>
      </c>
    </row>
    <row r="22" spans="1:22" s="20" customFormat="1" ht="15" customHeight="1" x14ac:dyDescent="0.25">
      <c r="A22" s="17">
        <v>40287</v>
      </c>
      <c r="B22" s="75" t="str">
        <f t="shared" si="9"/>
        <v>Ma</v>
      </c>
      <c r="C22" s="90" t="str">
        <f t="shared" si="7"/>
        <v/>
      </c>
      <c r="D22" s="21">
        <v>146</v>
      </c>
      <c r="E22" s="69" t="e">
        <f>IF($D22="","",IF(VLOOKUP($D22,#REF!,2)=0,"",VLOOKUP($D22,#REF!,2)))</f>
        <v>#REF!</v>
      </c>
      <c r="F22" s="69" t="e">
        <f>IF($D22="","",IF(VLOOKUP($D22,#REF!,3)="","",VLOOKUP($D22,#REF!,3)))</f>
        <v>#REF!</v>
      </c>
      <c r="G22" s="69" t="e">
        <f>IF($D22="","",IF(VLOOKUP($D22,#REF!,13)="","",VLOOKUP($D22,#REF!,13)))</f>
        <v>#REF!</v>
      </c>
      <c r="H22" s="23"/>
      <c r="I22" s="4"/>
      <c r="J22" s="57" t="e">
        <f t="shared" si="10"/>
        <v>#REF!</v>
      </c>
      <c r="K22" s="7" t="e">
        <f t="shared" si="0"/>
        <v>#REF!</v>
      </c>
      <c r="L22" s="4" t="e">
        <f t="shared" si="12"/>
        <v>#REF!</v>
      </c>
      <c r="M22" s="73" t="e">
        <f>IF($D22="","",IF(VLOOKUP($D22,#REF!,15)="","",VLOOKUP($D22,#REF!,15)))</f>
        <v>#REF!</v>
      </c>
      <c r="N22" s="80" t="str">
        <f t="shared" si="8"/>
        <v/>
      </c>
      <c r="O22" s="78" t="e">
        <f>IF($D22="","",IF(VLOOKUP($D22,#REF!,16)="","",VLOOKUP($D22,#REF!,16)))</f>
        <v>#REF!</v>
      </c>
      <c r="Q22" s="20" t="e">
        <f t="shared" si="2"/>
        <v>#REF!</v>
      </c>
      <c r="R22" s="20" t="e">
        <f t="shared" si="3"/>
        <v>#REF!</v>
      </c>
      <c r="S22" s="51" t="e">
        <f t="shared" si="4"/>
        <v>#REF!</v>
      </c>
      <c r="T22" s="20" t="e">
        <f t="shared" si="5"/>
        <v>#REF!</v>
      </c>
      <c r="U22" s="20" t="e">
        <f t="shared" si="6"/>
        <v>#REF!</v>
      </c>
      <c r="V22" s="51" t="e">
        <f t="shared" si="11"/>
        <v>#REF!</v>
      </c>
    </row>
    <row r="23" spans="1:22" s="20" customFormat="1" ht="15" customHeight="1" x14ac:dyDescent="0.25">
      <c r="A23" s="89">
        <v>40288</v>
      </c>
      <c r="B23" s="75" t="str">
        <f t="shared" si="9"/>
        <v>Ti</v>
      </c>
      <c r="C23" s="90" t="str">
        <f t="shared" si="7"/>
        <v/>
      </c>
      <c r="D23" s="21">
        <v>145</v>
      </c>
      <c r="E23" s="69" t="e">
        <f>IF($D23="","",IF(VLOOKUP($D23,#REF!,2)=0,"",VLOOKUP($D23,#REF!,2)))</f>
        <v>#REF!</v>
      </c>
      <c r="F23" s="69" t="e">
        <f>IF($D23="","",IF(VLOOKUP($D23,#REF!,3)="","",VLOOKUP($D23,#REF!,3)))</f>
        <v>#REF!</v>
      </c>
      <c r="G23" s="69" t="e">
        <f>IF($D23="","",IF(VLOOKUP($D23,#REF!,13)="","",VLOOKUP($D23,#REF!,13)))</f>
        <v>#REF!</v>
      </c>
      <c r="H23" s="23"/>
      <c r="I23" s="4"/>
      <c r="J23" s="57" t="e">
        <f t="shared" si="10"/>
        <v>#REF!</v>
      </c>
      <c r="K23" s="7" t="e">
        <f t="shared" si="0"/>
        <v>#REF!</v>
      </c>
      <c r="L23" s="4" t="e">
        <f t="shared" si="12"/>
        <v>#REF!</v>
      </c>
      <c r="M23" s="73" t="e">
        <f>IF($D23="","",IF(VLOOKUP($D23,#REF!,15)="","",VLOOKUP($D23,#REF!,15)))</f>
        <v>#REF!</v>
      </c>
      <c r="N23" s="80" t="str">
        <f t="shared" si="8"/>
        <v/>
      </c>
      <c r="O23" s="78" t="e">
        <f>IF($D23="","",IF(VLOOKUP($D23,#REF!,16)="","",VLOOKUP($D23,#REF!,16)))</f>
        <v>#REF!</v>
      </c>
      <c r="Q23" s="20" t="e">
        <f t="shared" si="2"/>
        <v>#REF!</v>
      </c>
      <c r="R23" s="20" t="e">
        <f t="shared" si="3"/>
        <v>#REF!</v>
      </c>
      <c r="S23" s="51" t="e">
        <f t="shared" si="4"/>
        <v>#REF!</v>
      </c>
      <c r="T23" s="20" t="e">
        <f t="shared" si="5"/>
        <v>#REF!</v>
      </c>
      <c r="U23" s="20" t="e">
        <f t="shared" si="6"/>
        <v>#REF!</v>
      </c>
      <c r="V23" s="51" t="e">
        <f t="shared" si="11"/>
        <v>#REF!</v>
      </c>
    </row>
    <row r="24" spans="1:22" s="20" customFormat="1" ht="15" customHeight="1" x14ac:dyDescent="0.25">
      <c r="A24" s="17">
        <v>40289</v>
      </c>
      <c r="B24" s="75" t="str">
        <f t="shared" si="9"/>
        <v>On</v>
      </c>
      <c r="C24" s="90" t="str">
        <f t="shared" si="7"/>
        <v/>
      </c>
      <c r="D24" s="72" t="s">
        <v>37</v>
      </c>
      <c r="E24" s="69" t="e">
        <f>IF($D24="","",IF(VLOOKUP($D24,#REF!,2)=0,"",VLOOKUP($D24,#REF!,2)))</f>
        <v>#REF!</v>
      </c>
      <c r="F24" s="69" t="e">
        <f>IF($D24="","",IF(VLOOKUP($D24,#REF!,3)="","",VLOOKUP($D24,#REF!,3)))</f>
        <v>#REF!</v>
      </c>
      <c r="G24" s="69" t="e">
        <f>IF($D24="","",IF(VLOOKUP($D24,#REF!,13)="","",VLOOKUP($D24,#REF!,13)))</f>
        <v>#REF!</v>
      </c>
      <c r="H24" s="23"/>
      <c r="I24" s="4"/>
      <c r="J24" s="57" t="e">
        <f t="shared" si="10"/>
        <v>#REF!</v>
      </c>
      <c r="K24" s="7" t="e">
        <f t="shared" si="0"/>
        <v>#REF!</v>
      </c>
      <c r="L24" s="4" t="e">
        <f t="shared" si="12"/>
        <v>#REF!</v>
      </c>
      <c r="M24" s="73" t="e">
        <f>IF($D24="","",IF(VLOOKUP($D24,#REF!,15)="","",VLOOKUP($D24,#REF!,15)))</f>
        <v>#REF!</v>
      </c>
      <c r="N24" s="80" t="str">
        <f t="shared" si="8"/>
        <v/>
      </c>
      <c r="O24" s="78" t="e">
        <f>IF($D24="","",IF(VLOOKUP($D24,#REF!,16)="","",VLOOKUP($D24,#REF!,16)))</f>
        <v>#REF!</v>
      </c>
      <c r="Q24" s="20" t="e">
        <f t="shared" si="2"/>
        <v>#REF!</v>
      </c>
      <c r="R24" s="20" t="e">
        <f t="shared" si="3"/>
        <v>#REF!</v>
      </c>
      <c r="S24" s="51" t="e">
        <f t="shared" si="4"/>
        <v>#REF!</v>
      </c>
      <c r="T24" s="20" t="e">
        <f t="shared" si="5"/>
        <v>#REF!</v>
      </c>
      <c r="U24" s="20" t="e">
        <f t="shared" si="6"/>
        <v>#REF!</v>
      </c>
      <c r="V24" s="51" t="e">
        <f t="shared" si="11"/>
        <v>#REF!</v>
      </c>
    </row>
    <row r="25" spans="1:22" s="20" customFormat="1" ht="15" customHeight="1" x14ac:dyDescent="0.25">
      <c r="A25" s="89">
        <v>40290</v>
      </c>
      <c r="B25" s="75" t="str">
        <f t="shared" si="9"/>
        <v>To</v>
      </c>
      <c r="C25" s="90" t="str">
        <f t="shared" si="7"/>
        <v/>
      </c>
      <c r="D25" s="72">
        <v>715</v>
      </c>
      <c r="E25" s="69" t="e">
        <f>IF($D25="","",IF(VLOOKUP($D25,#REF!,2)=0,"",VLOOKUP($D25,#REF!,2)))</f>
        <v>#REF!</v>
      </c>
      <c r="F25" s="69" t="e">
        <f>IF($D25="","",IF(VLOOKUP($D25,#REF!,3)="","",VLOOKUP($D25,#REF!,3)))</f>
        <v>#REF!</v>
      </c>
      <c r="G25" s="69" t="e">
        <f>IF($D25="","",IF(VLOOKUP($D25,#REF!,13)="","",VLOOKUP($D25,#REF!,13)))</f>
        <v>#REF!</v>
      </c>
      <c r="H25" s="23"/>
      <c r="I25" s="4"/>
      <c r="J25" s="57" t="e">
        <f t="shared" si="10"/>
        <v>#REF!</v>
      </c>
      <c r="K25" s="7" t="e">
        <f t="shared" si="0"/>
        <v>#REF!</v>
      </c>
      <c r="L25" s="4" t="e">
        <f t="shared" si="12"/>
        <v>#REF!</v>
      </c>
      <c r="M25" s="73" t="e">
        <f>IF($D25="","",IF(VLOOKUP($D25,#REF!,15)="","",VLOOKUP($D25,#REF!,15)))</f>
        <v>#REF!</v>
      </c>
      <c r="N25" s="80" t="str">
        <f t="shared" si="8"/>
        <v/>
      </c>
      <c r="O25" s="78" t="e">
        <f>IF($D25="","",IF(VLOOKUP($D25,#REF!,16)="","",VLOOKUP($D25,#REF!,16)))</f>
        <v>#REF!</v>
      </c>
      <c r="Q25" s="20" t="e">
        <f t="shared" si="2"/>
        <v>#REF!</v>
      </c>
      <c r="R25" s="20" t="e">
        <f t="shared" si="3"/>
        <v>#REF!</v>
      </c>
      <c r="S25" s="51" t="e">
        <f t="shared" si="4"/>
        <v>#REF!</v>
      </c>
      <c r="T25" s="20" t="e">
        <f t="shared" si="5"/>
        <v>#REF!</v>
      </c>
      <c r="U25" s="20" t="e">
        <f t="shared" si="6"/>
        <v>#REF!</v>
      </c>
      <c r="V25" s="51" t="e">
        <f t="shared" si="11"/>
        <v>#REF!</v>
      </c>
    </row>
    <row r="26" spans="1:22" s="20" customFormat="1" ht="15" customHeight="1" x14ac:dyDescent="0.25">
      <c r="A26" s="17">
        <v>40291</v>
      </c>
      <c r="B26" s="75" t="str">
        <f t="shared" si="9"/>
        <v>Fr</v>
      </c>
      <c r="C26" s="90" t="str">
        <f t="shared" si="7"/>
        <v/>
      </c>
      <c r="D26" s="72"/>
      <c r="E26" s="69" t="str">
        <f>IF($D26="","",IF(VLOOKUP($D26,#REF!,2)=0,"",VLOOKUP($D26,#REF!,2)))</f>
        <v/>
      </c>
      <c r="F26" s="69" t="str">
        <f>IF($D26="","",IF(VLOOKUP($D26,#REF!,3)="","",VLOOKUP($D26,#REF!,3)))</f>
        <v/>
      </c>
      <c r="G26" s="69" t="str">
        <f>IF($D26="","",IF(VLOOKUP($D26,#REF!,13)="","",VLOOKUP($D26,#REF!,13)))</f>
        <v/>
      </c>
      <c r="H26" s="23"/>
      <c r="I26" s="4"/>
      <c r="J26" s="57" t="str">
        <f t="shared" si="10"/>
        <v/>
      </c>
      <c r="K26" s="7" t="str">
        <f t="shared" si="0"/>
        <v/>
      </c>
      <c r="L26" s="4" t="str">
        <f t="shared" si="12"/>
        <v/>
      </c>
      <c r="M26" s="73" t="str">
        <f>IF($D26="","",IF(VLOOKUP($D26,#REF!,15)="","",VLOOKUP($D26,#REF!,15)))</f>
        <v/>
      </c>
      <c r="N26" s="80" t="str">
        <f t="shared" si="8"/>
        <v/>
      </c>
      <c r="O26" s="78" t="str">
        <f>IF($D26="","",IF(VLOOKUP($D26,#REF!,16)="","",VLOOKUP($D26,#REF!,16)))</f>
        <v/>
      </c>
      <c r="Q26" s="20" t="str">
        <f t="shared" si="2"/>
        <v/>
      </c>
      <c r="R26" s="20" t="str">
        <f t="shared" si="3"/>
        <v/>
      </c>
      <c r="S26" s="51" t="str">
        <f t="shared" si="4"/>
        <v/>
      </c>
      <c r="T26" s="20" t="str">
        <f t="shared" si="5"/>
        <v/>
      </c>
      <c r="U26" s="20" t="str">
        <f t="shared" si="6"/>
        <v/>
      </c>
      <c r="V26" s="51" t="str">
        <f t="shared" si="11"/>
        <v/>
      </c>
    </row>
    <row r="27" spans="1:22" s="20" customFormat="1" ht="15" customHeight="1" x14ac:dyDescent="0.25">
      <c r="A27" s="89">
        <v>40292</v>
      </c>
      <c r="B27" s="75" t="str">
        <f t="shared" si="9"/>
        <v>Lø</v>
      </c>
      <c r="C27" s="90" t="str">
        <f t="shared" si="7"/>
        <v/>
      </c>
      <c r="D27" s="21">
        <v>612</v>
      </c>
      <c r="E27" s="69" t="e">
        <f>IF($D27="","",IF(VLOOKUP($D27,#REF!,2)=0,"",VLOOKUP($D27,#REF!,2)))</f>
        <v>#REF!</v>
      </c>
      <c r="F27" s="69" t="e">
        <f>IF($D27="","",IF(VLOOKUP($D27,#REF!,3)="","",VLOOKUP($D27,#REF!,3)))</f>
        <v>#REF!</v>
      </c>
      <c r="G27" s="69" t="e">
        <f>IF($D27="","",IF(VLOOKUP($D27,#REF!,13)="","",VLOOKUP($D27,#REF!,13)))</f>
        <v>#REF!</v>
      </c>
      <c r="H27" s="23"/>
      <c r="I27" s="4"/>
      <c r="J27" s="57" t="e">
        <f t="shared" si="10"/>
        <v>#REF!</v>
      </c>
      <c r="K27" s="7" t="e">
        <f t="shared" si="0"/>
        <v>#REF!</v>
      </c>
      <c r="L27" s="4" t="e">
        <f t="shared" si="12"/>
        <v>#REF!</v>
      </c>
      <c r="M27" s="73" t="e">
        <f>IF($D27="","",IF(VLOOKUP($D27,#REF!,15)="","",VLOOKUP($D27,#REF!,15)))</f>
        <v>#REF!</v>
      </c>
      <c r="N27" s="80" t="str">
        <f t="shared" si="8"/>
        <v/>
      </c>
      <c r="O27" s="78" t="e">
        <f>IF($D27="","",IF(VLOOKUP($D27,#REF!,16)="","",VLOOKUP($D27,#REF!,16)))</f>
        <v>#REF!</v>
      </c>
      <c r="Q27" s="20" t="e">
        <f t="shared" si="2"/>
        <v>#REF!</v>
      </c>
      <c r="R27" s="20" t="e">
        <f t="shared" si="3"/>
        <v>#REF!</v>
      </c>
      <c r="S27" s="51" t="e">
        <f t="shared" si="4"/>
        <v>#REF!</v>
      </c>
      <c r="T27" s="20" t="e">
        <f t="shared" si="5"/>
        <v>#REF!</v>
      </c>
      <c r="U27" s="20" t="e">
        <f t="shared" si="6"/>
        <v>#REF!</v>
      </c>
      <c r="V27" s="51" t="e">
        <f t="shared" si="11"/>
        <v>#REF!</v>
      </c>
    </row>
    <row r="28" spans="1:22" s="20" customFormat="1" ht="15" customHeight="1" x14ac:dyDescent="0.25">
      <c r="A28" s="17">
        <v>40293</v>
      </c>
      <c r="B28" s="75" t="str">
        <f t="shared" si="9"/>
        <v>Sø</v>
      </c>
      <c r="C28" s="90" t="str">
        <f t="shared" si="7"/>
        <v/>
      </c>
      <c r="D28" s="21"/>
      <c r="E28" s="69" t="str">
        <f>IF($D28="","",IF(VLOOKUP($D28,#REF!,2)=0,"",VLOOKUP($D28,#REF!,2)))</f>
        <v/>
      </c>
      <c r="F28" s="69" t="str">
        <f>IF($D28="","",IF(VLOOKUP($D28,#REF!,3)="","",VLOOKUP($D28,#REF!,3)))</f>
        <v/>
      </c>
      <c r="G28" s="69" t="str">
        <f>IF($D28="","",IF(VLOOKUP($D28,#REF!,13)="","",VLOOKUP($D28,#REF!,13)))</f>
        <v/>
      </c>
      <c r="H28" s="23"/>
      <c r="I28" s="4"/>
      <c r="J28" s="57" t="str">
        <f t="shared" si="10"/>
        <v/>
      </c>
      <c r="K28" s="7" t="str">
        <f t="shared" si="0"/>
        <v/>
      </c>
      <c r="L28" s="4" t="str">
        <f t="shared" si="12"/>
        <v/>
      </c>
      <c r="M28" s="73" t="str">
        <f>IF($D28="","",IF(VLOOKUP($D28,#REF!,15)="","",VLOOKUP($D28,#REF!,15)))</f>
        <v/>
      </c>
      <c r="N28" s="80" t="str">
        <f t="shared" si="8"/>
        <v/>
      </c>
      <c r="O28" s="78" t="str">
        <f>IF($D28="","",IF(VLOOKUP($D28,#REF!,16)="","",VLOOKUP($D28,#REF!,16)))</f>
        <v/>
      </c>
      <c r="Q28" s="20" t="str">
        <f t="shared" si="2"/>
        <v/>
      </c>
      <c r="R28" s="20" t="str">
        <f t="shared" si="3"/>
        <v/>
      </c>
      <c r="S28" s="51" t="str">
        <f t="shared" si="4"/>
        <v/>
      </c>
      <c r="T28" s="20" t="str">
        <f t="shared" si="5"/>
        <v/>
      </c>
      <c r="U28" s="20" t="str">
        <f t="shared" si="6"/>
        <v/>
      </c>
      <c r="V28" s="51" t="str">
        <f t="shared" si="11"/>
        <v/>
      </c>
    </row>
    <row r="29" spans="1:22" s="20" customFormat="1" ht="15" customHeight="1" x14ac:dyDescent="0.25">
      <c r="A29" s="89">
        <v>40294</v>
      </c>
      <c r="B29" s="75" t="str">
        <f t="shared" si="9"/>
        <v>Ma</v>
      </c>
      <c r="C29" s="90" t="str">
        <f t="shared" si="7"/>
        <v/>
      </c>
      <c r="D29" s="21"/>
      <c r="E29" s="69" t="str">
        <f>IF($D29="","",IF(VLOOKUP($D29,#REF!,2)=0,"",VLOOKUP($D29,#REF!,2)))</f>
        <v/>
      </c>
      <c r="F29" s="69" t="str">
        <f>IF($D29="","",IF(VLOOKUP($D29,#REF!,3)="","",VLOOKUP($D29,#REF!,3)))</f>
        <v/>
      </c>
      <c r="G29" s="69" t="str">
        <f>IF($D29="","",IF(VLOOKUP($D29,#REF!,13)="","",VLOOKUP($D29,#REF!,13)))</f>
        <v/>
      </c>
      <c r="H29" s="23"/>
      <c r="I29" s="4"/>
      <c r="J29" s="57" t="str">
        <f t="shared" si="10"/>
        <v/>
      </c>
      <c r="K29" s="7" t="str">
        <f t="shared" si="0"/>
        <v/>
      </c>
      <c r="L29" s="4" t="str">
        <f t="shared" si="12"/>
        <v/>
      </c>
      <c r="M29" s="73" t="str">
        <f>IF($D29="","",IF(VLOOKUP($D29,#REF!,15)="","",VLOOKUP($D29,#REF!,15)))</f>
        <v/>
      </c>
      <c r="N29" s="80" t="str">
        <f t="shared" si="8"/>
        <v/>
      </c>
      <c r="O29" s="78" t="str">
        <f>IF($D29="","",IF(VLOOKUP($D29,#REF!,16)="","",VLOOKUP($D29,#REF!,16)))</f>
        <v/>
      </c>
      <c r="Q29" s="20" t="str">
        <f t="shared" si="2"/>
        <v/>
      </c>
      <c r="R29" s="20" t="str">
        <f t="shared" si="3"/>
        <v/>
      </c>
      <c r="S29" s="51" t="str">
        <f t="shared" si="4"/>
        <v/>
      </c>
      <c r="T29" s="20" t="str">
        <f t="shared" si="5"/>
        <v/>
      </c>
      <c r="U29" s="20" t="str">
        <f t="shared" si="6"/>
        <v/>
      </c>
      <c r="V29" s="51" t="str">
        <f t="shared" si="11"/>
        <v/>
      </c>
    </row>
    <row r="30" spans="1:22" s="20" customFormat="1" ht="15" customHeight="1" x14ac:dyDescent="0.25">
      <c r="A30" s="17">
        <v>40295</v>
      </c>
      <c r="B30" s="75" t="str">
        <f t="shared" si="9"/>
        <v>Ti</v>
      </c>
      <c r="C30" s="90" t="str">
        <f t="shared" si="7"/>
        <v/>
      </c>
      <c r="D30" s="21"/>
      <c r="E30" s="69" t="str">
        <f>IF($D30="","",IF(VLOOKUP($D30,#REF!,2)=0,"",VLOOKUP($D30,#REF!,2)))</f>
        <v/>
      </c>
      <c r="F30" s="69" t="str">
        <f>IF($D30="","",IF(VLOOKUP($D30,#REF!,3)="","",VLOOKUP($D30,#REF!,3)))</f>
        <v/>
      </c>
      <c r="G30" s="69" t="str">
        <f>IF($D30="","",IF(VLOOKUP($D30,#REF!,13)="","",VLOOKUP($D30,#REF!,13)))</f>
        <v/>
      </c>
      <c r="H30" s="23"/>
      <c r="I30" s="4"/>
      <c r="J30" s="57" t="str">
        <f t="shared" si="10"/>
        <v/>
      </c>
      <c r="K30" s="7" t="str">
        <f t="shared" si="0"/>
        <v/>
      </c>
      <c r="L30" s="4" t="str">
        <f t="shared" si="12"/>
        <v/>
      </c>
      <c r="M30" s="73" t="str">
        <f>IF($D30="","",IF(VLOOKUP($D30,#REF!,15)="","",VLOOKUP($D30,#REF!,15)))</f>
        <v/>
      </c>
      <c r="N30" s="80" t="str">
        <f t="shared" si="8"/>
        <v/>
      </c>
      <c r="O30" s="78" t="str">
        <f>IF($D30="","",IF(VLOOKUP($D30,#REF!,16)="","",VLOOKUP($D30,#REF!,16)))</f>
        <v/>
      </c>
      <c r="Q30" s="20" t="str">
        <f t="shared" si="2"/>
        <v/>
      </c>
      <c r="R30" s="20" t="str">
        <f t="shared" si="3"/>
        <v/>
      </c>
      <c r="S30" s="51" t="str">
        <f t="shared" si="4"/>
        <v/>
      </c>
      <c r="T30" s="20" t="str">
        <f t="shared" si="5"/>
        <v/>
      </c>
      <c r="U30" s="20" t="str">
        <f t="shared" si="6"/>
        <v/>
      </c>
      <c r="V30" s="51" t="str">
        <f t="shared" si="11"/>
        <v/>
      </c>
    </row>
    <row r="31" spans="1:22" s="20" customFormat="1" ht="15" customHeight="1" x14ac:dyDescent="0.25">
      <c r="A31" s="89">
        <v>40296</v>
      </c>
      <c r="B31" s="75" t="str">
        <f t="shared" si="9"/>
        <v>On</v>
      </c>
      <c r="C31" s="90" t="str">
        <f t="shared" si="7"/>
        <v/>
      </c>
      <c r="D31" s="72" t="s">
        <v>37</v>
      </c>
      <c r="E31" s="69" t="e">
        <f>IF($D31="","",IF(VLOOKUP($D31,#REF!,2)=0,"",VLOOKUP($D31,#REF!,2)))</f>
        <v>#REF!</v>
      </c>
      <c r="F31" s="69" t="e">
        <f>IF($D31="","",IF(VLOOKUP($D31,#REF!,3)="","",VLOOKUP($D31,#REF!,3)))</f>
        <v>#REF!</v>
      </c>
      <c r="G31" s="69" t="e">
        <f>IF($D31="","",IF(VLOOKUP($D31,#REF!,13)="","",VLOOKUP($D31,#REF!,13)))</f>
        <v>#REF!</v>
      </c>
      <c r="H31" s="23"/>
      <c r="I31" s="4"/>
      <c r="J31" s="57" t="e">
        <f t="shared" si="10"/>
        <v>#REF!</v>
      </c>
      <c r="K31" s="7" t="e">
        <f t="shared" si="0"/>
        <v>#REF!</v>
      </c>
      <c r="L31" s="4" t="e">
        <f t="shared" si="12"/>
        <v>#REF!</v>
      </c>
      <c r="M31" s="73" t="e">
        <f>IF($D31="","",IF(VLOOKUP($D31,#REF!,15)="","",VLOOKUP($D31,#REF!,15)))</f>
        <v>#REF!</v>
      </c>
      <c r="N31" s="80" t="str">
        <f t="shared" si="8"/>
        <v/>
      </c>
      <c r="O31" s="78" t="e">
        <f>IF($D31="","",IF(VLOOKUP($D31,#REF!,16)="","",VLOOKUP($D31,#REF!,16)))</f>
        <v>#REF!</v>
      </c>
      <c r="Q31" s="20" t="e">
        <f t="shared" si="2"/>
        <v>#REF!</v>
      </c>
      <c r="R31" s="20" t="e">
        <f t="shared" si="3"/>
        <v>#REF!</v>
      </c>
      <c r="S31" s="51" t="e">
        <f t="shared" si="4"/>
        <v>#REF!</v>
      </c>
      <c r="T31" s="20" t="e">
        <f t="shared" si="5"/>
        <v>#REF!</v>
      </c>
      <c r="U31" s="20" t="e">
        <f t="shared" si="6"/>
        <v>#REF!</v>
      </c>
      <c r="V31" s="51" t="e">
        <f t="shared" si="11"/>
        <v>#REF!</v>
      </c>
    </row>
    <row r="32" spans="1:22" s="20" customFormat="1" ht="15" customHeight="1" x14ac:dyDescent="0.25">
      <c r="A32" s="17">
        <v>40297</v>
      </c>
      <c r="B32" s="75" t="str">
        <f>IF(A32="","",PROPER(TEXT(A32,"ddd")))</f>
        <v>To</v>
      </c>
      <c r="C32" s="90" t="str">
        <f t="shared" si="7"/>
        <v/>
      </c>
      <c r="D32" s="72" t="s">
        <v>37</v>
      </c>
      <c r="E32" s="69" t="e">
        <f>IF($D32="","",IF(VLOOKUP($D32,#REF!,2)=0,"",VLOOKUP($D32,#REF!,2)))</f>
        <v>#REF!</v>
      </c>
      <c r="F32" s="69" t="e">
        <f>IF($D32="","",IF(VLOOKUP($D32,#REF!,3)="","",VLOOKUP($D32,#REF!,3)))</f>
        <v>#REF!</v>
      </c>
      <c r="G32" s="69" t="e">
        <f>IF($D32="","",IF(VLOOKUP($D32,#REF!,13)="","",VLOOKUP($D32,#REF!,13)))</f>
        <v>#REF!</v>
      </c>
      <c r="H32" s="23"/>
      <c r="I32" s="4"/>
      <c r="J32" s="57" t="e">
        <f t="shared" si="10"/>
        <v>#REF!</v>
      </c>
      <c r="K32" s="7" t="e">
        <f t="shared" si="0"/>
        <v>#REF!</v>
      </c>
      <c r="L32" s="4" t="e">
        <f t="shared" si="12"/>
        <v>#REF!</v>
      </c>
      <c r="M32" s="73" t="e">
        <f>IF($D32="","",IF(VLOOKUP($D32,#REF!,15)="","",VLOOKUP($D32,#REF!,15)))</f>
        <v>#REF!</v>
      </c>
      <c r="N32" s="80" t="str">
        <f t="shared" si="8"/>
        <v/>
      </c>
      <c r="O32" s="78" t="e">
        <f>IF($D32="","",IF(VLOOKUP($D32,#REF!,16)="","",VLOOKUP($D32,#REF!,16)))</f>
        <v>#REF!</v>
      </c>
      <c r="Q32" s="20" t="e">
        <f t="shared" si="2"/>
        <v>#REF!</v>
      </c>
      <c r="R32" s="20" t="e">
        <f t="shared" si="3"/>
        <v>#REF!</v>
      </c>
      <c r="S32" s="51" t="e">
        <f t="shared" si="4"/>
        <v>#REF!</v>
      </c>
      <c r="T32" s="20" t="e">
        <f t="shared" si="5"/>
        <v>#REF!</v>
      </c>
      <c r="U32" s="20" t="e">
        <f t="shared" si="6"/>
        <v>#REF!</v>
      </c>
      <c r="V32" s="51" t="e">
        <f t="shared" si="11"/>
        <v>#REF!</v>
      </c>
    </row>
    <row r="33" spans="1:35" s="20" customFormat="1" ht="15" customHeight="1" x14ac:dyDescent="0.25">
      <c r="A33" s="89">
        <v>40298</v>
      </c>
      <c r="B33" s="75" t="str">
        <f>IF(A33="","",PROPER(TEXT(A33,"ddd")))</f>
        <v>Fr</v>
      </c>
      <c r="C33" s="90" t="str">
        <f t="shared" si="7"/>
        <v>Store Bededag</v>
      </c>
      <c r="D33" s="72" t="s">
        <v>7</v>
      </c>
      <c r="E33" s="69" t="e">
        <f>IF($D33="","",IF(VLOOKUP($D33,#REF!,2)=0,"",VLOOKUP($D33,#REF!,2)))</f>
        <v>#REF!</v>
      </c>
      <c r="F33" s="69" t="e">
        <f>IF($D33="","",IF(VLOOKUP($D33,#REF!,3)="","",VLOOKUP($D33,#REF!,3)))</f>
        <v>#REF!</v>
      </c>
      <c r="G33" s="69" t="e">
        <f>IF($D33="","",IF(VLOOKUP($D33,#REF!,13)="","",VLOOKUP($D33,#REF!,13)))</f>
        <v>#REF!</v>
      </c>
      <c r="H33" s="23"/>
      <c r="I33" s="4"/>
      <c r="J33" s="57" t="e">
        <f t="shared" si="10"/>
        <v>#REF!</v>
      </c>
      <c r="K33" s="7" t="e">
        <f t="shared" si="0"/>
        <v>#REF!</v>
      </c>
      <c r="L33" s="4" t="e">
        <f t="shared" si="12"/>
        <v>#REF!</v>
      </c>
      <c r="M33" s="73" t="e">
        <f>IF($D33="","",IF(VLOOKUP($D33,#REF!,15)="","",VLOOKUP($D33,#REF!,15)))</f>
        <v>#REF!</v>
      </c>
      <c r="N33" s="80" t="str">
        <f t="shared" si="8"/>
        <v/>
      </c>
      <c r="O33" s="78" t="e">
        <f>IF($D33="","",IF(VLOOKUP($D33,#REF!,16)="","",VLOOKUP($D33,#REF!,16)))</f>
        <v>#REF!</v>
      </c>
      <c r="Q33" s="20" t="e">
        <f t="shared" si="2"/>
        <v>#REF!</v>
      </c>
      <c r="R33" s="20" t="e">
        <f t="shared" si="3"/>
        <v>#REF!</v>
      </c>
      <c r="S33" s="51" t="e">
        <f t="shared" si="4"/>
        <v>#REF!</v>
      </c>
      <c r="T33" s="20" t="e">
        <f t="shared" si="5"/>
        <v>#REF!</v>
      </c>
      <c r="U33" s="20" t="e">
        <f t="shared" si="6"/>
        <v>#REF!</v>
      </c>
      <c r="V33" s="51" t="e">
        <f t="shared" si="11"/>
        <v>#REF!</v>
      </c>
    </row>
    <row r="34" spans="1:35" s="20" customFormat="1" ht="15" customHeight="1" thickBot="1" x14ac:dyDescent="0.3">
      <c r="A34" s="77"/>
      <c r="B34" s="76" t="str">
        <f>IF(A34="","",PROPER(TEXT(A34,"ddd")))</f>
        <v/>
      </c>
      <c r="C34" s="91" t="str">
        <f t="shared" si="7"/>
        <v/>
      </c>
      <c r="D34" s="40"/>
      <c r="E34" s="71" t="str">
        <f>IF($D34="","",IF(VLOOKUP($D34,#REF!,2)=0,"",VLOOKUP($D34,#REF!,2)))</f>
        <v/>
      </c>
      <c r="F34" s="71" t="str">
        <f>IF($D34="","",IF(VLOOKUP($D34,#REF!,3)="","",VLOOKUP($D34,#REF!,3)))</f>
        <v/>
      </c>
      <c r="G34" s="71" t="str">
        <f>IF($D34="","",IF(VLOOKUP($D34,#REF!,13)="","",VLOOKUP($D34,#REF!,13)))</f>
        <v/>
      </c>
      <c r="H34" s="25"/>
      <c r="I34" s="6"/>
      <c r="J34" s="62" t="str">
        <f t="shared" si="10"/>
        <v/>
      </c>
      <c r="K34" s="6" t="str">
        <f t="shared" si="0"/>
        <v/>
      </c>
      <c r="L34" s="6" t="str">
        <f t="shared" si="12"/>
        <v/>
      </c>
      <c r="M34" s="74" t="str">
        <f>IF($D34="","",IF(VLOOKUP($D34,#REF!,15)="","",VLOOKUP($D34,#REF!,15)))</f>
        <v/>
      </c>
      <c r="N34" s="81" t="str">
        <f t="shared" si="8"/>
        <v/>
      </c>
      <c r="O34" s="79" t="str">
        <f>IF($D34="","",IF(VLOOKUP($D34,#REF!,16)="","",VLOOKUP($D34,#REF!,16)))</f>
        <v/>
      </c>
      <c r="Q34" s="20" t="str">
        <f t="shared" si="2"/>
        <v/>
      </c>
      <c r="R34" s="20" t="str">
        <f t="shared" si="3"/>
        <v/>
      </c>
      <c r="S34" s="51" t="str">
        <f t="shared" si="4"/>
        <v/>
      </c>
      <c r="T34" s="20" t="str">
        <f t="shared" si="5"/>
        <v/>
      </c>
      <c r="U34" s="20" t="str">
        <f t="shared" si="6"/>
        <v/>
      </c>
      <c r="V34" s="51" t="str">
        <f t="shared" si="11"/>
        <v/>
      </c>
    </row>
    <row r="35" spans="1:35" s="20" customFormat="1" ht="15" customHeight="1" x14ac:dyDescent="0.25">
      <c r="A35" s="26" t="s">
        <v>8</v>
      </c>
      <c r="B35" s="44"/>
      <c r="C35" s="44"/>
      <c r="D35" s="27"/>
      <c r="E35" s="27"/>
      <c r="F35" s="27"/>
      <c r="G35" s="85" t="e">
        <f>IF(SUM(G9:G34)&lt;&gt;"0",SUM(G4:G34),"")</f>
        <v>#REF!</v>
      </c>
      <c r="H35" s="87">
        <f t="shared" ref="H35:M35" si="13">IF(SUM(H4:H34)&lt;&gt;"0",SUM(H4:H34),"")</f>
        <v>0</v>
      </c>
      <c r="I35" s="85">
        <f t="shared" si="13"/>
        <v>0</v>
      </c>
      <c r="J35" s="85" t="e">
        <f t="shared" si="13"/>
        <v>#REF!</v>
      </c>
      <c r="K35" s="85" t="e">
        <f t="shared" si="13"/>
        <v>#REF!</v>
      </c>
      <c r="L35" s="85" t="e">
        <f t="shared" si="13"/>
        <v>#REF!</v>
      </c>
      <c r="M35" s="34" t="e">
        <f t="shared" si="13"/>
        <v>#REF!</v>
      </c>
      <c r="N35" s="86">
        <f>SUM(N4:N34)</f>
        <v>0</v>
      </c>
      <c r="O35" s="86" t="e">
        <f>SUM(O4:O34)</f>
        <v>#REF!</v>
      </c>
      <c r="AF35" s="51"/>
      <c r="AI35" s="51"/>
    </row>
    <row r="36" spans="1:35" s="20" customFormat="1" ht="15" customHeight="1" x14ac:dyDescent="0.25">
      <c r="A36" s="28" t="s">
        <v>27</v>
      </c>
      <c r="B36" s="45"/>
      <c r="C36" s="45"/>
      <c r="D36" s="29"/>
      <c r="E36" s="29"/>
      <c r="F36" s="29"/>
      <c r="G36" s="30" t="e">
        <f>IF(G35&lt;&gt;"",ROUND(G35*24,2),"")</f>
        <v>#REF!</v>
      </c>
      <c r="H36" s="30">
        <f t="shared" ref="H36:O36" si="14">IF(H35&lt;&gt;"",ROUND(H35*24,2),"")</f>
        <v>0</v>
      </c>
      <c r="I36" s="30">
        <f t="shared" si="14"/>
        <v>0</v>
      </c>
      <c r="J36" s="30" t="e">
        <f t="shared" si="14"/>
        <v>#REF!</v>
      </c>
      <c r="K36" s="30" t="e">
        <f t="shared" si="14"/>
        <v>#REF!</v>
      </c>
      <c r="L36" s="30" t="e">
        <f t="shared" si="14"/>
        <v>#REF!</v>
      </c>
      <c r="M36" s="30"/>
      <c r="N36" s="30">
        <f t="shared" si="14"/>
        <v>0</v>
      </c>
      <c r="O36" s="30" t="e">
        <f t="shared" si="14"/>
        <v>#REF!</v>
      </c>
      <c r="AF36" s="51"/>
      <c r="AI36" s="51"/>
    </row>
    <row r="37" spans="1:35" s="20" customFormat="1" ht="15" customHeight="1" thickBot="1" x14ac:dyDescent="0.3">
      <c r="A37" s="31" t="s">
        <v>6</v>
      </c>
      <c r="B37" s="46"/>
      <c r="C37" s="46"/>
      <c r="D37" s="32"/>
      <c r="E37" s="32"/>
      <c r="F37" s="32"/>
      <c r="G37" s="33">
        <f>Satser!B7</f>
        <v>125.76</v>
      </c>
      <c r="H37" s="33">
        <f>Satser!B9</f>
        <v>59.81</v>
      </c>
      <c r="I37" s="33">
        <f>Satser!B12</f>
        <v>119.62</v>
      </c>
      <c r="J37" s="33">
        <v>18.8</v>
      </c>
      <c r="K37" s="33">
        <v>21.81</v>
      </c>
      <c r="L37" s="33">
        <v>28.68</v>
      </c>
      <c r="M37" s="33">
        <v>67</v>
      </c>
      <c r="N37" s="24"/>
      <c r="O37" s="32"/>
      <c r="AF37" s="51"/>
      <c r="AI37" s="51"/>
    </row>
    <row r="38" spans="1:35" s="20" customFormat="1" ht="15" customHeight="1" x14ac:dyDescent="0.25">
      <c r="A38" s="26"/>
      <c r="B38" s="44"/>
      <c r="C38" s="44"/>
      <c r="D38" s="27"/>
      <c r="E38" s="27"/>
      <c r="F38" s="27"/>
      <c r="G38" s="34" t="e">
        <f t="shared" ref="G38:L38" si="15">IF(G35&lt;&gt;"",G36*G37,"")</f>
        <v>#REF!</v>
      </c>
      <c r="H38" s="34">
        <f t="shared" si="15"/>
        <v>0</v>
      </c>
      <c r="I38" s="34">
        <f t="shared" si="15"/>
        <v>0</v>
      </c>
      <c r="J38" s="34" t="e">
        <f t="shared" si="15"/>
        <v>#REF!</v>
      </c>
      <c r="K38" s="34" t="e">
        <f t="shared" si="15"/>
        <v>#REF!</v>
      </c>
      <c r="L38" s="34" t="e">
        <f t="shared" si="15"/>
        <v>#REF!</v>
      </c>
      <c r="M38" s="34" t="e">
        <f>IF(M35&lt;&gt;"",M35*M37,"")</f>
        <v>#REF!</v>
      </c>
      <c r="N38" s="18"/>
      <c r="O38" s="27"/>
      <c r="AF38" s="51"/>
      <c r="AI38" s="51"/>
    </row>
    <row r="39" spans="1:35" s="20" customFormat="1" ht="15" customHeight="1" x14ac:dyDescent="0.25">
      <c r="N39" s="65"/>
      <c r="AF39" s="51"/>
      <c r="AI39" s="51"/>
    </row>
    <row r="40" spans="1:35" s="20" customFormat="1" ht="15" customHeight="1" x14ac:dyDescent="0.25">
      <c r="A40" s="205" t="s">
        <v>5</v>
      </c>
      <c r="B40" s="205"/>
      <c r="C40" s="205"/>
      <c r="D40" s="205"/>
      <c r="E40" s="66"/>
      <c r="F40" s="66"/>
      <c r="G40" s="14"/>
      <c r="N40" s="65"/>
      <c r="AF40" s="51"/>
      <c r="AI40" s="51"/>
    </row>
    <row r="41" spans="1:35" s="20" customFormat="1" ht="15" customHeight="1" x14ac:dyDescent="0.25">
      <c r="A41" s="206">
        <v>3025</v>
      </c>
      <c r="B41" s="206"/>
      <c r="C41" s="206"/>
      <c r="D41" s="206"/>
      <c r="E41" s="67"/>
      <c r="F41" s="67"/>
      <c r="G41" s="82" t="e">
        <f>G35</f>
        <v>#REF!</v>
      </c>
      <c r="N41" s="65"/>
      <c r="AF41" s="51"/>
      <c r="AI41" s="51"/>
    </row>
    <row r="42" spans="1:35" s="20" customFormat="1" ht="15" customHeight="1" x14ac:dyDescent="0.25">
      <c r="A42" s="206">
        <v>3425</v>
      </c>
      <c r="B42" s="206"/>
      <c r="C42" s="206"/>
      <c r="D42" s="206"/>
      <c r="E42" s="67"/>
      <c r="F42" s="67"/>
      <c r="G42" s="82">
        <f>H35</f>
        <v>0</v>
      </c>
      <c r="N42" s="65"/>
      <c r="AF42" s="51"/>
      <c r="AI42" s="51"/>
    </row>
    <row r="43" spans="1:35" s="20" customFormat="1" ht="15" customHeight="1" thickBot="1" x14ac:dyDescent="0.3">
      <c r="A43" s="207">
        <v>3426</v>
      </c>
      <c r="B43" s="207"/>
      <c r="C43" s="207"/>
      <c r="D43" s="207"/>
      <c r="E43" s="68"/>
      <c r="F43" s="68"/>
      <c r="G43" s="83">
        <f>I35</f>
        <v>0</v>
      </c>
      <c r="N43" s="65"/>
      <c r="AF43" s="51"/>
      <c r="AI43" s="51"/>
    </row>
    <row r="44" spans="1:35" s="20" customFormat="1" ht="15" customHeight="1" thickBot="1" x14ac:dyDescent="0.3">
      <c r="A44" s="201" t="s">
        <v>26</v>
      </c>
      <c r="B44" s="201"/>
      <c r="C44" s="201"/>
      <c r="D44" s="201"/>
      <c r="E44" s="47"/>
      <c r="F44" s="47"/>
      <c r="G44" s="84" t="e">
        <f>SUM(G41:G43)</f>
        <v>#REF!</v>
      </c>
      <c r="H44" s="35" t="e">
        <f>IF(G44&lt;&gt;"",ROUND(G44*24,2),"")</f>
        <v>#REF!</v>
      </c>
      <c r="N44" s="65"/>
      <c r="AF44" s="51"/>
      <c r="AI44" s="51"/>
    </row>
    <row r="45" spans="1:35" s="20" customFormat="1" ht="15" customHeight="1" thickBot="1" x14ac:dyDescent="0.3">
      <c r="A45" s="36"/>
      <c r="B45" s="36"/>
      <c r="C45" s="36"/>
      <c r="D45" s="36"/>
      <c r="E45" s="36"/>
      <c r="F45" s="36"/>
      <c r="G45" s="36"/>
      <c r="H45" s="59" t="e">
        <f>G37*H44</f>
        <v>#REF!</v>
      </c>
      <c r="N45" s="65"/>
      <c r="AF45" s="51"/>
      <c r="AI45" s="51"/>
    </row>
    <row r="46" spans="1:35" s="20" customFormat="1" ht="15" customHeight="1" thickTop="1" x14ac:dyDescent="0.25">
      <c r="N46" s="65"/>
      <c r="AF46" s="51"/>
      <c r="AI46" s="51"/>
    </row>
    <row r="47" spans="1:35" ht="12" customHeight="1" x14ac:dyDescent="0.25">
      <c r="AD47" s="20"/>
      <c r="AE47" s="20"/>
      <c r="AF47" s="51"/>
      <c r="AG47" s="20"/>
      <c r="AH47" s="20"/>
      <c r="AI47" s="51"/>
    </row>
    <row r="48" spans="1:35" ht="12" customHeight="1" x14ac:dyDescent="0.25"/>
    <row r="49" ht="12" customHeight="1" x14ac:dyDescent="0.25"/>
    <row r="50" ht="12" customHeight="1" x14ac:dyDescent="0.25"/>
  </sheetData>
  <mergeCells count="8">
    <mergeCell ref="A44:D44"/>
    <mergeCell ref="B1:F1"/>
    <mergeCell ref="A40:D40"/>
    <mergeCell ref="A41:D41"/>
    <mergeCell ref="A42:D42"/>
    <mergeCell ref="A43:D43"/>
    <mergeCell ref="B3:C3"/>
    <mergeCell ref="B2:C2"/>
  </mergeCells>
  <conditionalFormatting sqref="A1:A34">
    <cfRule type="expression" dxfId="8" priority="1">
      <formula>(C1&lt;&gt;"")</formula>
    </cfRule>
    <cfRule type="expression" dxfId="7" priority="5">
      <formula>(A1&lt;&gt;"")*OR(WEEKDAY(A1,2)=6,WEEKDAY(A1,2)=7)</formula>
    </cfRule>
  </conditionalFormatting>
  <conditionalFormatting sqref="B1:B34">
    <cfRule type="expression" dxfId="6" priority="2">
      <formula>(C1&lt;&gt;"")</formula>
    </cfRule>
    <cfRule type="expression" dxfId="5" priority="4">
      <formula>(A1&lt;&gt;"")*OR(WEEKDAY(A1,2)=7)</formula>
    </cfRule>
  </conditionalFormatting>
  <conditionalFormatting sqref="C1:C34">
    <cfRule type="expression" dxfId="4" priority="3">
      <formula>(C1&lt;&gt;"")</formula>
    </cfRule>
  </conditionalFormatting>
  <printOptions horizontalCentered="1"/>
  <pageMargins left="0.70866141732283472" right="0.70866141732283472" top="0.55118110236220474" bottom="0.35433070866141736" header="0.31496062992125984" footer="0.31496062992125984"/>
  <pageSetup paperSize="9" scale="70" orientation="portrait" horizontalDpi="300" verticalDpi="300" r:id="rId1"/>
  <colBreaks count="1" manualBreakCount="1">
    <brk id="1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AM394"/>
  <sheetViews>
    <sheetView tabSelected="1" zoomScaleNormal="100" workbookViewId="0">
      <pane ySplit="5" topLeftCell="A6" activePane="bottomLeft" state="frozen"/>
      <selection pane="bottomLeft" activeCell="H7" sqref="H7"/>
    </sheetView>
  </sheetViews>
  <sheetFormatPr defaultRowHeight="12.75" x14ac:dyDescent="0.2"/>
  <cols>
    <col min="1" max="1" width="11.140625" style="132" customWidth="1"/>
    <col min="2" max="2" width="5" style="132" customWidth="1"/>
    <col min="3" max="3" width="18.28515625" style="132" customWidth="1"/>
    <col min="4" max="5" width="6.42578125" style="132" customWidth="1"/>
    <col min="6" max="9" width="8.85546875" style="132" customWidth="1"/>
    <col min="10" max="10" width="10.42578125" style="132" customWidth="1"/>
    <col min="11" max="11" width="9.7109375" style="132" customWidth="1"/>
    <col min="12" max="14" width="9.85546875" style="132" customWidth="1"/>
    <col min="15" max="18" width="9" style="132" customWidth="1"/>
    <col min="19" max="19" width="5.5703125" style="132" customWidth="1"/>
    <col min="20" max="20" width="2.5703125" style="132" customWidth="1"/>
    <col min="21" max="21" width="2.42578125" style="132" customWidth="1"/>
    <col min="22" max="22" width="7.85546875" style="132" customWidth="1"/>
    <col min="23" max="23" width="10.5703125" style="132" customWidth="1"/>
    <col min="24" max="24" width="12.7109375" style="132" customWidth="1"/>
    <col min="25" max="25" width="10.5703125" style="132" customWidth="1"/>
    <col min="26" max="26" width="13.140625" style="132" customWidth="1"/>
    <col min="27" max="30" width="10.5703125" style="132" customWidth="1"/>
    <col min="31" max="31" width="10.5703125" style="157" customWidth="1"/>
    <col min="32" max="32" width="10.5703125" style="132" customWidth="1"/>
    <col min="33" max="33" width="14.42578125" style="132" customWidth="1"/>
    <col min="34" max="16384" width="9.140625" style="132"/>
  </cols>
  <sheetData>
    <row r="1" spans="1:38" s="110" customFormat="1" ht="16.5" customHeight="1" x14ac:dyDescent="0.25">
      <c r="A1" s="274" t="s">
        <v>85</v>
      </c>
      <c r="B1" s="274"/>
      <c r="C1" s="274"/>
      <c r="AE1" s="111"/>
    </row>
    <row r="2" spans="1:38" s="110" customFormat="1" ht="16.5" customHeight="1" x14ac:dyDescent="0.25">
      <c r="A2" s="112" t="s">
        <v>0</v>
      </c>
      <c r="B2" s="234" t="str">
        <f>PROPER(TEXT(A6,"dd mmmm åååå")) &amp; PROPER(TEXT(AE2,"  -  dd mmmm åååå"))</f>
        <v>01 Januar 2020  -  31 December 2020</v>
      </c>
      <c r="C2" s="234"/>
      <c r="D2" s="234"/>
      <c r="E2" s="234"/>
      <c r="F2" s="234"/>
      <c r="G2" s="235"/>
      <c r="H2" s="235"/>
      <c r="I2" s="235"/>
      <c r="J2" s="235"/>
      <c r="K2" s="113"/>
      <c r="L2" s="113"/>
      <c r="M2" s="113"/>
      <c r="N2" s="114"/>
      <c r="O2" s="115"/>
      <c r="P2" s="116"/>
      <c r="Q2" s="116"/>
      <c r="R2" s="117" t="s">
        <v>41</v>
      </c>
      <c r="S2" s="118">
        <f>IF(A6="","",TRUNC((A6-WEEKDAY(A6,2)-DATE(YEAR(A6+4-WEEKDAY(A6,2)),1,-10))/7))</f>
        <v>1</v>
      </c>
      <c r="T2" s="241" t="s">
        <v>42</v>
      </c>
      <c r="U2" s="241"/>
      <c r="V2" s="119">
        <f>IF(A27="","",TRUNC((A27-WEEKDAY(A27,2)-DATE(YEAR(A27+4-WEEKDAY(A27,2)),1,-10))/7))</f>
        <v>4</v>
      </c>
      <c r="X2" s="200" t="s">
        <v>83</v>
      </c>
      <c r="Y2" s="196">
        <v>2020</v>
      </c>
      <c r="Z2" s="115"/>
      <c r="AE2" s="105">
        <f>IF(A367="",A63,IF(A370="",A367,IF(A371="",A370,A371)))</f>
        <v>44196</v>
      </c>
    </row>
    <row r="3" spans="1:38" s="110" customFormat="1" ht="16.5" customHeight="1" x14ac:dyDescent="0.25">
      <c r="A3" s="121" t="s">
        <v>5</v>
      </c>
      <c r="B3" s="252"/>
      <c r="C3" s="253"/>
      <c r="D3" s="122"/>
      <c r="E3" s="122"/>
      <c r="F3" s="123"/>
      <c r="G3" s="123"/>
      <c r="H3" s="123"/>
      <c r="I3" s="123"/>
      <c r="J3" s="189" t="s">
        <v>51</v>
      </c>
      <c r="K3" s="189" t="s">
        <v>51</v>
      </c>
      <c r="L3" s="190" t="s">
        <v>52</v>
      </c>
      <c r="M3" s="190" t="s">
        <v>52</v>
      </c>
      <c r="N3" s="190" t="s">
        <v>52</v>
      </c>
      <c r="O3" s="190" t="s">
        <v>53</v>
      </c>
      <c r="P3" s="190" t="s">
        <v>53</v>
      </c>
      <c r="Q3" s="190" t="s">
        <v>53</v>
      </c>
      <c r="R3" s="190" t="s">
        <v>55</v>
      </c>
      <c r="S3" s="236" t="s">
        <v>55</v>
      </c>
      <c r="T3" s="237"/>
      <c r="U3" s="242" t="s">
        <v>55</v>
      </c>
      <c r="V3" s="243"/>
      <c r="Y3" s="215" t="s">
        <v>82</v>
      </c>
      <c r="Z3" s="216"/>
      <c r="AA3" s="125"/>
      <c r="AB3" s="125"/>
      <c r="AC3" s="124"/>
      <c r="AD3" s="124"/>
      <c r="AE3" s="111"/>
    </row>
    <row r="4" spans="1:38" s="110" customFormat="1" ht="16.5" customHeight="1" x14ac:dyDescent="0.25">
      <c r="A4" s="126"/>
      <c r="B4" s="127"/>
      <c r="C4" s="128"/>
      <c r="D4" s="129"/>
      <c r="E4" s="129"/>
      <c r="F4" s="130"/>
      <c r="G4" s="130"/>
      <c r="H4" s="130"/>
      <c r="I4" s="130"/>
      <c r="J4" s="191" t="s">
        <v>60</v>
      </c>
      <c r="K4" s="191" t="s">
        <v>65</v>
      </c>
      <c r="L4" s="190" t="s">
        <v>61</v>
      </c>
      <c r="M4" s="190" t="s">
        <v>60</v>
      </c>
      <c r="N4" s="190" t="s">
        <v>65</v>
      </c>
      <c r="O4" s="190" t="s">
        <v>58</v>
      </c>
      <c r="P4" s="190" t="s">
        <v>59</v>
      </c>
      <c r="Q4" s="190" t="s">
        <v>63</v>
      </c>
      <c r="R4" s="190" t="s">
        <v>64</v>
      </c>
      <c r="S4" s="242" t="s">
        <v>54</v>
      </c>
      <c r="T4" s="245"/>
      <c r="U4" s="244" t="s">
        <v>63</v>
      </c>
      <c r="V4" s="243"/>
      <c r="X4" s="199" t="s">
        <v>84</v>
      </c>
      <c r="Y4" s="198">
        <f>Påskedag(Y2)-49</f>
        <v>43884</v>
      </c>
      <c r="Z4" s="197">
        <f>IF(SUM(Y4)&lt;2,"",1+INT((Y4-DATE(YEAR(Y4+4-WEEKDAY(Y4+6)),1,5)+WEEKDAY(DATE(YEAR(Y4+4-WEEKDAY(Y4+6)),1,3)))/7))+1</f>
        <v>9</v>
      </c>
      <c r="AA4" s="125"/>
      <c r="AB4" s="125"/>
      <c r="AC4" s="124"/>
      <c r="AD4" s="124"/>
      <c r="AE4" s="111"/>
    </row>
    <row r="5" spans="1:38" ht="75" customHeight="1" thickBot="1" x14ac:dyDescent="0.3">
      <c r="A5" s="101" t="s">
        <v>1</v>
      </c>
      <c r="B5" s="254" t="s">
        <v>36</v>
      </c>
      <c r="C5" s="255"/>
      <c r="D5" s="101" t="s">
        <v>30</v>
      </c>
      <c r="E5" s="101" t="s">
        <v>31</v>
      </c>
      <c r="F5" s="102" t="s">
        <v>43</v>
      </c>
      <c r="G5" s="102" t="s">
        <v>86</v>
      </c>
      <c r="H5" s="102"/>
      <c r="I5" s="102"/>
      <c r="J5" s="102" t="s">
        <v>56</v>
      </c>
      <c r="K5" s="102" t="s">
        <v>56</v>
      </c>
      <c r="L5" s="103" t="s">
        <v>73</v>
      </c>
      <c r="M5" s="103" t="s">
        <v>74</v>
      </c>
      <c r="N5" s="103" t="s">
        <v>75</v>
      </c>
      <c r="O5" s="103" t="s">
        <v>76</v>
      </c>
      <c r="P5" s="103" t="s">
        <v>77</v>
      </c>
      <c r="Q5" s="103" t="s">
        <v>78</v>
      </c>
      <c r="R5" s="104" t="s">
        <v>79</v>
      </c>
      <c r="S5" s="238" t="s">
        <v>80</v>
      </c>
      <c r="T5" s="239"/>
      <c r="U5" s="238" t="s">
        <v>81</v>
      </c>
      <c r="V5" s="239"/>
      <c r="W5" s="131"/>
      <c r="Z5" s="133"/>
      <c r="AA5" s="134"/>
      <c r="AB5" s="135"/>
      <c r="AC5" s="136"/>
      <c r="AD5" s="136"/>
      <c r="AE5" s="134"/>
      <c r="AF5" s="137"/>
    </row>
    <row r="6" spans="1:38" ht="15" customHeight="1" x14ac:dyDescent="0.2">
      <c r="A6" s="138">
        <f>DATE(Y2,1,1)</f>
        <v>43831</v>
      </c>
      <c r="B6" s="139" t="str">
        <f t="shared" ref="B6:B63" si="0">PROPER(TEXT(A6,"ddd"))</f>
        <v>On</v>
      </c>
      <c r="C6" s="140" t="str">
        <f>HelligdagsNavn(A6,0,0)</f>
        <v>Nytårsdag</v>
      </c>
      <c r="D6" s="141">
        <v>0.91666666666666663</v>
      </c>
      <c r="E6" s="141">
        <v>0.25</v>
      </c>
      <c r="F6" s="142">
        <f t="shared" ref="F6:F13" si="1">IF(D6="","",(E6-D6)+(D6&gt;E6))</f>
        <v>0.33333333333333337</v>
      </c>
      <c r="G6" s="270">
        <f>IF(D6&lt;&gt;"",CHOOSE(WEEKDAY(A6,2),Data!$O$2,Data!$O$3,Data!$O$4,Data!$O$5,Data!$O$6,Data!$O$7,Data!$O$8),"")</f>
        <v>0.3125</v>
      </c>
      <c r="H6" s="270">
        <f>IF(F6&gt;Data!$Q$4,Data!$Q$3,IF(AND(F6&gt;G6,F6&lt;Data!$Q$4),'Hele Året'!F6-'Hele Året'!G6,""))</f>
        <v>2.083333333333337E-2</v>
      </c>
      <c r="I6" s="270"/>
      <c r="J6" s="143" t="str">
        <f>IF(OR(AND(C6&lt;&gt;"",D6&gt;E6,WEEKDAY(A6,2)=5),AND(C6="",WEEKDAY(A6,2)&gt;5)),IF(D6="","",ColTime(Data!$J$3,Data!$L$3,D6,E6)),"")</f>
        <v/>
      </c>
      <c r="K6" s="143">
        <f>IF(C6&lt;&gt;"",IF(D6="","",(IF(E6-MAX(D6,(7/24))+(E6&lt;D6)&lt;0,0,E6-MAX(D6,(7/24))+(E6&lt;D6)))-(IF((E6-MAX(D6,(15/24))+(E6&lt;D6))&lt;0,0,(E6-MAX(D6,(15/24))+(E6&lt;D6))))),"")</f>
        <v>0</v>
      </c>
      <c r="L6" s="144" t="str">
        <f t="shared" ref="L6:L13" si="2">IF(AND(C6="",WEEKDAY(A6,2)&lt;6),IF(D6="","",(IF(E6-MAX(D6,(15/24))+(E6&lt;D6)&lt;0,0,E6-MAX(D6,(15/24))+(E6&lt;D6)))-(IF((E6-MAX(D6,(23/24))+(E6&lt;D6))&lt;0,0,(E6-MAX(D6,(23/24))+(E6&lt;D6))))),"")</f>
        <v/>
      </c>
      <c r="M6" s="145" t="str">
        <f>IF(AND(C6="",WEEKDAY(A6,2)&gt;5),IF(D6="","",(IF(E6-MAX(D6,(15/24))+(E6&lt;D6)&lt;0,0,E6-MAX(D6,(15/24))+($E6&lt;D6)))-(IF((E6-MAX(D6,(23/24))+(E6&lt;D6))&lt;0,0,(E6-MAX(D6,(23/24))+(E6&lt;D6))))),"")</f>
        <v/>
      </c>
      <c r="N6" s="145">
        <f>IF(C6&lt;&gt;"",IF(D6="","",(IF(E6-MAX(D6,(15/24))+(E6&lt;D6)&lt;0,0,E6-MAX(D6,(15/24))+(E6&lt;D6)))-(IF((E6-MAX(D6,(23/24))+(E6&lt;D6))&lt;0,0,(E6-MAX(D6,(23/24))+(E6&lt;D6))))),"")</f>
        <v>4.1666666666666741E-2</v>
      </c>
      <c r="O6" s="146" t="str">
        <f>IF(AND(C6="",WEEKDAY(A6,2)&lt;5),IF(D6="","",(IF(E6-MAX(D6,(23/24))+(E6&lt;D6)&lt;0,0,E6-MAX(D6,(23/24))+(E6&lt;D6)))-(IF((E6-MAX(D6,(24/24))+(E6&lt;D6))&lt;0,0,(E6-MAX(D6,(24/24))+(E6&lt;D6))))),"")</f>
        <v/>
      </c>
      <c r="P6" s="146" t="str">
        <f>IF(AND(C6="",WEEKDAY(A6,2)&gt;4),IF(D6="","",(IF(E6-MAX(D6,(23/24))+(E6&lt;D6)&lt;0,0,E6-MAX(D6,(23/24))+(E6&lt;D6)))-(IF((E6-MAX(D6,(24/24))+(E6&lt;D6))&lt;0,0,(E6-MAX(D6,(24/24))+(E6&lt;D6))))),"")</f>
        <v/>
      </c>
      <c r="Q6" s="146">
        <f>IF(D6="","",IF(C6&lt;&gt;"",IF(D6="","",(IF(E6-MAX(D6,(23/24))+(E6&lt;D6)&lt;0,0,E6-MAX(D6,(23/24))+(E6&lt;D6)))-(IF((E6-MAX(D6,(24/24))+(E6&lt;D6))&lt;0,0,(E6-MAX(D6,(24/24))+(E6&lt;D6))))),0))</f>
        <v>4.166666666666663E-2</v>
      </c>
      <c r="R6" s="144" t="str">
        <f>IF(OR(AND(C6="",D6&lt;E6,OR(WEEKDAY(A6,2)=1,WEEKDAY(A6,2)&gt;=6)),AND(C6="",D6&gt;E6,OR(WEEKDAY(A6,2)&gt;=5)),AND(C6&lt;&gt;"",D6&gt;E6,WEEKDAY(A6,2)&gt;=5)),ColTime(Data!$J$6,Data!$L$6,D6,E6),"")</f>
        <v/>
      </c>
      <c r="S6" s="240" t="str">
        <f>IFERROR(IF(OR(AND(WEEKDAY(A6,2)&gt;1,WEEKDAY(A6,2)&lt;6,D6&lt;E6,C6=""),AND(C6="",WEEKDAY(A6,2)=1,E6&lt;D6),AND(C6&lt;&gt;"",D6&lt;E6,WEEKDAY(A6,2)&gt;1,WEEKDAY(A6,2)&lt;4),AND(C6&lt;&gt;"",D6&gt;E6,WEEKDAY(A6,2)=1)),ColTime(Data!$J$6,Data!$L$6,D6,E6),""),"")</f>
        <v/>
      </c>
      <c r="T6" s="212"/>
      <c r="U6" s="213" t="str">
        <f>IF(F6="","",IF(AND(C6&lt;&gt;"",OR(D6&lt;E6,AND(D6&gt;E6,C7&lt;&gt;""))),ColTime(Data!$J$6,Data!$L$6,D6,E6),""))</f>
        <v/>
      </c>
      <c r="V6" s="214"/>
      <c r="W6" s="147"/>
      <c r="Z6" s="148"/>
      <c r="AA6" s="148"/>
      <c r="AB6" s="148"/>
      <c r="AC6" s="148"/>
      <c r="AD6" s="149"/>
      <c r="AE6" s="150"/>
    </row>
    <row r="7" spans="1:38" ht="15" customHeight="1" x14ac:dyDescent="0.2">
      <c r="A7" s="151">
        <f t="shared" ref="A7:A70" si="3">A6+1</f>
        <v>43832</v>
      </c>
      <c r="B7" s="139" t="str">
        <f t="shared" si="0"/>
        <v>To</v>
      </c>
      <c r="C7" s="140" t="str">
        <f t="shared" ref="C7:C12" si="4">HelligdagsNavn(A7,0,0)</f>
        <v/>
      </c>
      <c r="D7" s="141"/>
      <c r="E7" s="141"/>
      <c r="F7" s="142" t="str">
        <f t="shared" si="1"/>
        <v/>
      </c>
      <c r="G7" s="270" t="str">
        <f>IF(D7&lt;&gt;"",CHOOSE(WEEKDAY(A7,2),Data!$O$2,Data!$O$3,Data!$O$4,Data!$O$5,Data!$O$6,Data!$O$7,Data!$O$8),"")</f>
        <v/>
      </c>
      <c r="H7" s="270">
        <f>IF(F7&gt;Data!$Q$4,Data!$Q$3,IF(AND(F7&gt;G7,F7&lt;Data!$Q$4),'Hele Året'!F7-'Hele Året'!G7,""))</f>
        <v>0.125</v>
      </c>
      <c r="I7" s="270"/>
      <c r="J7" s="143" t="str">
        <f>IF(OR(AND(C7&lt;&gt;"",D7&gt;E7,WEEKDAY(A7,2)=5),AND(C7="",WEEKDAY(A7,2)&gt;5)),IF(D7="","",ColTime(Data!$J$3,Data!$L$3,D7,E7)),"")</f>
        <v/>
      </c>
      <c r="K7" s="143" t="str">
        <f t="shared" ref="K7:K63" si="5">IF(C7&lt;&gt;"",IF(D7="","",(IF(E7-MAX(D7,(7/24))+(E7&lt;D7)&lt;0,0,E7-MAX(D7,(7/24))+(E7&lt;D7)))-(IF((E7-MAX(D7,(15/24))+(E7&lt;D7))&lt;0,0,(E7-MAX(D7,(15/24))+(E7&lt;D7))))),"")</f>
        <v/>
      </c>
      <c r="L7" s="144" t="str">
        <f t="shared" si="2"/>
        <v/>
      </c>
      <c r="M7" s="144" t="str">
        <f>IF(AND(C7="",WEEKDAY(A7,2)&gt;5),IF(D7="","",(IF(E7-MAX(D7,(15/24))+(E7&lt;D7)&lt;0,0,E7-MAX(D7,(15/24))+($E7&lt;D7)))-(IF((E7-MAX(D7,(23/24))+(E7&lt;D7))&lt;0,0,(E7-MAX(D7,(23/24))+(E7&lt;D7))))),"")</f>
        <v/>
      </c>
      <c r="N7" s="144" t="str">
        <f>IF(C7&lt;&gt;"",IF(D7="","",(IF(E7-MAX(D7,(15/24))+(E7&lt;D7)&lt;0,0,E7-MAX(D7,(15/24))+(E7&lt;D7)))-(IF((E7-MAX(D7,(23/24))+(E7&lt;D7))&lt;0,0,(E7-MAX(D7,(23/24))+(E7&lt;D7))))),"")</f>
        <v/>
      </c>
      <c r="O7" s="146" t="str">
        <f t="shared" ref="O7:O13" si="6">IF(AND(C7="",WEEKDAY(A7,2)&lt;5),IF(D7="","",(IF(E7-MAX(D7,(23/24))+(E7&lt;D7)&lt;0,0,E7-MAX(D7,(23/24))+(E7&lt;D7)))-(IF((E7-MAX(D7,(24/24))+(E7&lt;D7))&lt;0,0,(E7-MAX(D7,(24/24))+(E7&lt;D7))))),"")</f>
        <v/>
      </c>
      <c r="P7" s="146" t="str">
        <f t="shared" ref="P7:P13" si="7">IF(AND(C7="",WEEKDAY(A7,2)&gt;4),IF(D7="","",(IF(E7-MAX(D7,(23/24))+(E7&lt;D7)&lt;0,0,E7-MAX(D7,(23/24))+(E7&lt;D7)))-(IF((E7-MAX(D7,(24/24))+(E7&lt;D7))&lt;0,0,(E7-MAX(D7,(24/24))+(E7&lt;D7))))),"")</f>
        <v/>
      </c>
      <c r="Q7" s="146" t="str">
        <f>IF(D7="","",IF(C7&lt;&gt;"",IF(D7="","",(IF(E7-MAX(D7,(23/24))+(E7&lt;D7)&lt;0,0,E7-MAX(D7,(23/24))+(E7&lt;D7)))-(IF((E7-MAX(D7,(24/24))+(E7&lt;D7))&lt;0,0,(E7-MAX(D7,(24/24))+(E7&lt;D7))))),0))</f>
        <v/>
      </c>
      <c r="R7" s="144" t="str">
        <f>IF(OR(AND(C7="",D7&lt;E7,OR(WEEKDAY(A7,2)=1,WEEKDAY(A7,2)&gt;=6)),AND(C7="",D7&gt;E7,OR(WEEKDAY(A7,2)&gt;=5)),AND(C7&lt;&gt;"",D7&gt;E7,WEEKDAY(A7,2)&gt;=5)),ColTime(Data!$J$6,Data!$L$6,D7,E7),"")</f>
        <v/>
      </c>
      <c r="S7" s="212" t="str">
        <f>IFERROR(IF(OR(AND(WEEKDAY(A7,2)&gt;1,WEEKDAY(A7,2)&lt;6,D7&lt;E7,C7=""),AND(C7="",WEEKDAY(A7,2)=1,E7&lt;D7),AND(C7&lt;&gt;"",D7&lt;E7,WEEKDAY(A7,2)&gt;1,WEEKDAY(A7,2)&lt;4),AND(C7&lt;&gt;"",D7&gt;E7,WEEKDAY(A7,2)=1)),ColTime(Data!$J$6,Data!$L$6,D7,E7),""),"")</f>
        <v/>
      </c>
      <c r="T7" s="212"/>
      <c r="U7" s="213" t="str">
        <f>IF(F7="","",IF(AND(C7&lt;&gt;"",OR(D7&lt;E7,AND(D7&gt;E7,C8&lt;&gt;""))),ColTime(Data!$J$6,Data!$L$6,D7,E7),""))</f>
        <v/>
      </c>
      <c r="V7" s="214"/>
      <c r="W7" s="147"/>
      <c r="Z7" s="148"/>
      <c r="AA7" s="148"/>
      <c r="AB7" s="148"/>
      <c r="AC7" s="148"/>
      <c r="AD7" s="149"/>
      <c r="AE7" s="150"/>
      <c r="AF7" s="147"/>
      <c r="AG7" s="147"/>
      <c r="AH7" s="147"/>
      <c r="AI7" s="147"/>
      <c r="AJ7" s="147"/>
      <c r="AK7" s="147"/>
      <c r="AL7" s="147"/>
    </row>
    <row r="8" spans="1:38" ht="15" customHeight="1" x14ac:dyDescent="0.2">
      <c r="A8" s="151">
        <f t="shared" si="3"/>
        <v>43833</v>
      </c>
      <c r="B8" s="139" t="str">
        <f t="shared" si="0"/>
        <v>Fr</v>
      </c>
      <c r="C8" s="140" t="str">
        <f t="shared" si="4"/>
        <v/>
      </c>
      <c r="D8" s="141">
        <v>0.29166666666666669</v>
      </c>
      <c r="E8" s="141">
        <v>0.70833333333333337</v>
      </c>
      <c r="F8" s="142">
        <f t="shared" si="1"/>
        <v>0.41666666666666669</v>
      </c>
      <c r="G8" s="270">
        <f>IF(D8&lt;&gt;"",CHOOSE(WEEKDAY(A8,2),Data!$O$2,Data!$O$3,Data!$O$4,Data!$O$5,Data!$O$6,Data!$O$7,Data!$O$8),"")</f>
        <v>0.3125</v>
      </c>
      <c r="H8" s="270">
        <f>IF(F8&gt;Data!$Q$4,Data!$Q$3,IF(AND(F8&gt;G8,F8&lt;Data!$Q$4),'Hele Året'!F8-'Hele Året'!G8,""))</f>
        <v>0.10416666666666669</v>
      </c>
      <c r="I8" s="270"/>
      <c r="J8" s="143" t="str">
        <f>IF(OR(AND(C8&lt;&gt;"",D8&gt;E8,WEEKDAY(A8,2)=5),AND(C8="",WEEKDAY(A8,2)&gt;5)),IF(D8="","",ColTime(Data!$J$3,Data!$L$3,D8,E8)),"")</f>
        <v/>
      </c>
      <c r="K8" s="143" t="str">
        <f t="shared" si="5"/>
        <v/>
      </c>
      <c r="L8" s="144">
        <f t="shared" si="2"/>
        <v>8.333333333333337E-2</v>
      </c>
      <c r="M8" s="144" t="str">
        <f t="shared" ref="M8:M13" si="8">IF(AND(C8="",WEEKDAY(A8,2)&gt;5),IF(D8="","",(IF(E8-MAX(D8,(15/24))+(E8&lt;D8)&lt;0,0,E8-MAX(D8,(15/24))+($E8&lt;D8)))-(IF((E8-MAX(D8,(23/24))+(E8&lt;D8))&lt;0,0,(E8-MAX(D8,(23/24))+(E8&lt;D8))))),"")</f>
        <v/>
      </c>
      <c r="N8" s="144" t="str">
        <f t="shared" ref="N8:N13" si="9">IF(C8&lt;&gt;"",IF(D8="","",(IF(E8-MAX(D8,(15/24))+(E8&lt;D8)&lt;0,0,E8-MAX(D8,(15/24))+(E8&lt;D8)))-(IF((E8-MAX(D8,(23/24))+(E8&lt;D8))&lt;0,0,(E8-MAX(D8,(23/24))+(E8&lt;D8))))),"")</f>
        <v/>
      </c>
      <c r="O8" s="146" t="str">
        <f t="shared" si="6"/>
        <v/>
      </c>
      <c r="P8" s="146">
        <f t="shared" si="7"/>
        <v>0</v>
      </c>
      <c r="Q8" s="146">
        <f t="shared" ref="Q8:Q71" si="10">IF(D8="","",IF(C8&lt;&gt;"",IF(D8="","",(IF(E8-MAX(D8,(23/24))+(E8&lt;D8)&lt;0,0,E8-MAX(D8,(23/24))+(E8&lt;D8)))-(IF((E8-MAX(D8,(24/24))+(E8&lt;D8))&lt;0,0,(E8-MAX(D8,(24/24))+(E8&lt;D8))))),0))</f>
        <v>0</v>
      </c>
      <c r="R8" s="144" t="str">
        <f>IF(OR(AND(C8="",D8&lt;E8,OR(WEEKDAY(A8,2)=1,WEEKDAY(A8,2)&gt;=6)),AND(C8="",D8&gt;E8,OR(WEEKDAY(A8,2)&gt;=5)),AND(C8&lt;&gt;"",D8&gt;E8,WEEKDAY(A8,2)&gt;=5)),ColTime(Data!$J$6,Data!$L$6,D8,E8),"")</f>
        <v/>
      </c>
      <c r="S8" s="212">
        <f>IFERROR(IF(OR(AND(WEEKDAY(A8,2)&gt;1,WEEKDAY(A8,2)&lt;6,D8&lt;E8,C8=""),AND(C8="",WEEKDAY(A8,2)=1,E8&lt;D8),AND(C8&lt;&gt;"",D8&lt;E8,WEEKDAY(A8,2)&gt;1,WEEKDAY(A8,2)&lt;4),AND(C8&lt;&gt;"",D8&gt;E8,WEEKDAY(A8,2)=1)),ColTime(Data!$J$6,Data!$L$6,D8,E8),""),"")</f>
        <v>0</v>
      </c>
      <c r="T8" s="212"/>
      <c r="U8" s="213" t="str">
        <f>IF(F8="","",IF(AND(C8&lt;&gt;"",OR(D8&lt;E8,AND(D8&gt;E8,C9&lt;&gt;""))),ColTime(Data!$J$6,Data!$L$6,D8,E8),""))</f>
        <v/>
      </c>
      <c r="V8" s="214"/>
      <c r="W8" s="147"/>
      <c r="Z8" s="152"/>
      <c r="AA8" s="152"/>
      <c r="AB8" s="152"/>
      <c r="AC8" s="152"/>
      <c r="AD8" s="153"/>
      <c r="AE8" s="154"/>
      <c r="AF8" s="147"/>
      <c r="AG8" s="147"/>
      <c r="AH8" s="147"/>
      <c r="AI8" s="155"/>
      <c r="AJ8" s="147"/>
      <c r="AK8" s="155"/>
      <c r="AL8" s="147"/>
    </row>
    <row r="9" spans="1:38" ht="15" customHeight="1" x14ac:dyDescent="0.2">
      <c r="A9" s="151">
        <f t="shared" si="3"/>
        <v>43834</v>
      </c>
      <c r="B9" s="139" t="str">
        <f t="shared" si="0"/>
        <v>Lø</v>
      </c>
      <c r="C9" s="140" t="str">
        <f t="shared" si="4"/>
        <v/>
      </c>
      <c r="D9" s="141">
        <v>0.29166666666666702</v>
      </c>
      <c r="E9" s="141">
        <v>0.25</v>
      </c>
      <c r="F9" s="142">
        <f t="shared" si="1"/>
        <v>0.95833333333333304</v>
      </c>
      <c r="G9" s="270">
        <f>IF(D9&lt;&gt;"",CHOOSE(WEEKDAY(A9,2),Data!$O$2,Data!$O$3,Data!$O$4,Data!$O$5,Data!$O$6,Data!$O$7,Data!$O$8),"")</f>
        <v>0</v>
      </c>
      <c r="H9" s="270">
        <f>IF(F9&gt;Data!$Q$4,Data!$Q$3,IF(AND(F9&gt;G9,F9&lt;Data!$Q$4),'Hele Året'!F9-'Hele Året'!G9,""))</f>
        <v>0.125</v>
      </c>
      <c r="I9" s="270"/>
      <c r="J9" s="143">
        <f>IF(OR(AND(C9&lt;&gt;"",D9&gt;E9,WEEKDAY(A9,2)=5),AND(C9="",WEEKDAY(A9,2)&gt;5)),IF(D9="","",ColTime(Data!$J$3,Data!$L$3,D9,E9)),"")</f>
        <v>0.33333333333333298</v>
      </c>
      <c r="K9" s="143" t="str">
        <f t="shared" si="5"/>
        <v/>
      </c>
      <c r="L9" s="144" t="str">
        <f t="shared" si="2"/>
        <v/>
      </c>
      <c r="M9" s="144">
        <f t="shared" si="8"/>
        <v>0.33333333333333337</v>
      </c>
      <c r="N9" s="144" t="str">
        <f t="shared" si="9"/>
        <v/>
      </c>
      <c r="O9" s="146" t="str">
        <f t="shared" si="6"/>
        <v/>
      </c>
      <c r="P9" s="146">
        <f t="shared" si="7"/>
        <v>4.166666666666663E-2</v>
      </c>
      <c r="Q9" s="146">
        <f t="shared" si="10"/>
        <v>0</v>
      </c>
      <c r="R9" s="144">
        <f>IF(OR(AND(C9="",D9&lt;E9,OR(WEEKDAY(A9,2)=1,WEEKDAY(A9,2)&gt;=6)),AND(C9="",D9&gt;E9,OR(WEEKDAY(A9,2)&gt;=5)),AND(C9&lt;&gt;"",D9&gt;E9,WEEKDAY(A9,2)&gt;=5)),ColTime(Data!$J$6,Data!$L$6,D9,E9),"")</f>
        <v>0.25</v>
      </c>
      <c r="S9" s="212" t="str">
        <f>IFERROR(IF(OR(AND(WEEKDAY(A9,2)&gt;1,WEEKDAY(A9,2)&lt;6,D9&lt;E9,C9=""),AND(C9="",WEEKDAY(A9,2)=1,E9&lt;D9),AND(C9&lt;&gt;"",D9&lt;E9,WEEKDAY(A9,2)&gt;1,WEEKDAY(A9,2)&lt;4),AND(C9&lt;&gt;"",D9&gt;E9,WEEKDAY(A9,2)=1)),ColTime(Data!$J$6,Data!$L$6,D9,E9),""),"")</f>
        <v/>
      </c>
      <c r="T9" s="212"/>
      <c r="U9" s="213" t="str">
        <f>IF(F9="","",IF(AND(C9&lt;&gt;"",OR(D9&lt;E9,AND(D9&gt;E9,C10&lt;&gt;""))),ColTime(Data!$J$6,Data!$L$6,D9,E9),""))</f>
        <v/>
      </c>
      <c r="V9" s="214"/>
      <c r="W9" s="147"/>
      <c r="Z9" s="152"/>
      <c r="AA9" s="152"/>
      <c r="AB9" s="152"/>
      <c r="AC9" s="152"/>
      <c r="AD9" s="153"/>
      <c r="AE9" s="154"/>
      <c r="AF9" s="147"/>
      <c r="AG9" s="147"/>
      <c r="AH9" s="147"/>
      <c r="AI9" s="155"/>
      <c r="AJ9" s="147"/>
      <c r="AK9" s="155"/>
      <c r="AL9" s="147"/>
    </row>
    <row r="10" spans="1:38" ht="15" customHeight="1" x14ac:dyDescent="0.2">
      <c r="A10" s="151">
        <f t="shared" si="3"/>
        <v>43835</v>
      </c>
      <c r="B10" s="139" t="str">
        <f t="shared" si="0"/>
        <v>Sø</v>
      </c>
      <c r="C10" s="140" t="str">
        <f t="shared" si="4"/>
        <v/>
      </c>
      <c r="D10" s="141">
        <v>0.29166666666666702</v>
      </c>
      <c r="E10" s="141">
        <v>0.25</v>
      </c>
      <c r="F10" s="142">
        <f t="shared" si="1"/>
        <v>0.95833333333333304</v>
      </c>
      <c r="G10" s="270">
        <f>IF(D10&lt;&gt;"",CHOOSE(WEEKDAY(A10,2),Data!$O$2,Data!$O$3,Data!$O$4,Data!$O$5,Data!$O$6,Data!$O$7,Data!$O$8),"")</f>
        <v>0</v>
      </c>
      <c r="H10" s="270">
        <f>IF(F10&gt;Data!$Q$4,Data!$Q$3,IF(AND(F10&gt;G10,F10&lt;Data!$Q$4),'Hele Året'!F10-'Hele Året'!G10,""))</f>
        <v>0.125</v>
      </c>
      <c r="I10" s="270"/>
      <c r="J10" s="143">
        <f>IF(OR(AND(C10&lt;&gt;"",D10&gt;E10,WEEKDAY(A10,2)=5),AND(C10="",WEEKDAY(A10,2)&gt;5)),IF(D10="","",ColTime(Data!$J$3,Data!$L$3,D10,E10)),"")</f>
        <v>0.33333333333333298</v>
      </c>
      <c r="K10" s="143" t="str">
        <f t="shared" si="5"/>
        <v/>
      </c>
      <c r="L10" s="144" t="str">
        <f t="shared" si="2"/>
        <v/>
      </c>
      <c r="M10" s="144">
        <f t="shared" si="8"/>
        <v>0.33333333333333337</v>
      </c>
      <c r="N10" s="144" t="str">
        <f t="shared" si="9"/>
        <v/>
      </c>
      <c r="O10" s="146" t="str">
        <f t="shared" si="6"/>
        <v/>
      </c>
      <c r="P10" s="146">
        <f t="shared" si="7"/>
        <v>4.166666666666663E-2</v>
      </c>
      <c r="Q10" s="146">
        <f t="shared" si="10"/>
        <v>0</v>
      </c>
      <c r="R10" s="144">
        <f>IF(OR(AND(C10="",D10&lt;E10,OR(WEEKDAY(A10,2)=1,WEEKDAY(A10,2)&gt;=6)),AND(C10="",D10&gt;E10,OR(WEEKDAY(A10,2)&gt;=5)),AND(C10&lt;&gt;"",D10&gt;E10,WEEKDAY(A10,2)&gt;=5)),ColTime(Data!$J$6,Data!$L$6,D10,E10),"")</f>
        <v>0.25</v>
      </c>
      <c r="S10" s="212" t="str">
        <f>IFERROR(IF(OR(AND(WEEKDAY(A10,2)&gt;1,WEEKDAY(A10,2)&lt;6,D10&lt;E10,C10=""),AND(C10="",WEEKDAY(A10,2)=1,E10&lt;D10),AND(C10&lt;&gt;"",D10&lt;E10,WEEKDAY(A10,2)&gt;1,WEEKDAY(A10,2)&lt;4),AND(C10&lt;&gt;"",D10&gt;E10,WEEKDAY(A10,2)=1)),ColTime(Data!$J$6,Data!$L$6,D10,E10),""),"")</f>
        <v/>
      </c>
      <c r="T10" s="212"/>
      <c r="U10" s="213" t="str">
        <f>IF(F10="","",IF(AND(C10&lt;&gt;"",OR(D10&lt;E10,AND(D10&gt;E10,C11&lt;&gt;""))),ColTime(Data!$J$6,Data!$L$6,D10,E10),""))</f>
        <v/>
      </c>
      <c r="V10" s="214"/>
      <c r="W10" s="147"/>
      <c r="Z10" s="148"/>
      <c r="AA10" s="148"/>
      <c r="AB10" s="148"/>
      <c r="AC10" s="148"/>
      <c r="AD10" s="149"/>
      <c r="AE10" s="150"/>
      <c r="AF10" s="147"/>
      <c r="AG10" s="147"/>
      <c r="AH10" s="147"/>
      <c r="AI10" s="156"/>
      <c r="AJ10" s="147"/>
      <c r="AK10" s="156"/>
      <c r="AL10" s="147"/>
    </row>
    <row r="11" spans="1:38" ht="15" customHeight="1" x14ac:dyDescent="0.2">
      <c r="A11" s="151">
        <f t="shared" si="3"/>
        <v>43836</v>
      </c>
      <c r="B11" s="139" t="str">
        <f t="shared" si="0"/>
        <v>Ma</v>
      </c>
      <c r="C11" s="140" t="str">
        <f t="shared" si="4"/>
        <v>Helligtrekongersdag</v>
      </c>
      <c r="D11" s="141">
        <v>0.125</v>
      </c>
      <c r="E11" s="141">
        <v>0.66666666666666663</v>
      </c>
      <c r="F11" s="142">
        <f t="shared" si="1"/>
        <v>0.54166666666666663</v>
      </c>
      <c r="G11" s="270">
        <f>IF(D11&lt;&gt;"",CHOOSE(WEEKDAY(A11,2),Data!$O$2,Data!$O$3,Data!$O$4,Data!$O$5,Data!$O$6,Data!$O$7,Data!$O$8),"")</f>
        <v>0.3125</v>
      </c>
      <c r="H11" s="270">
        <f>IF(F11&gt;Data!$Q$4,Data!$Q$3,IF(AND(F11&gt;G11,F11&lt;Data!$Q$4),'Hele Året'!F11-'Hele Året'!G11,""))</f>
        <v>0.125</v>
      </c>
      <c r="I11" s="270"/>
      <c r="J11" s="143" t="str">
        <f>IF(OR(AND(C11&lt;&gt;"",D11&gt;E11,WEEKDAY(A11,2)=5),AND(C11="",WEEKDAY(A11,2)&gt;5)),IF(D11="","",ColTime(Data!$J$3,Data!$L$3,D11,E11)),"")</f>
        <v/>
      </c>
      <c r="K11" s="143">
        <f t="shared" si="5"/>
        <v>0.33333333333333331</v>
      </c>
      <c r="L11" s="144" t="str">
        <f t="shared" si="2"/>
        <v/>
      </c>
      <c r="M11" s="144" t="str">
        <f t="shared" si="8"/>
        <v/>
      </c>
      <c r="N11" s="144">
        <f t="shared" si="9"/>
        <v>4.166666666666663E-2</v>
      </c>
      <c r="O11" s="146" t="str">
        <f t="shared" si="6"/>
        <v/>
      </c>
      <c r="P11" s="146" t="str">
        <f t="shared" si="7"/>
        <v/>
      </c>
      <c r="Q11" s="146">
        <f t="shared" si="10"/>
        <v>0</v>
      </c>
      <c r="R11" s="144" t="str">
        <f>IF(OR(AND(C11="",D11&lt;E11,OR(WEEKDAY(A11,2)=1,WEEKDAY(A11,2)&gt;=6)),AND(C11="",D11&gt;E11,OR(WEEKDAY(A11,2)&gt;=5)),AND(C11&lt;&gt;"",D11&gt;E11,WEEKDAY(A11,2)&gt;=5)),ColTime(Data!$J$6,Data!$L$6,D11,E11),"")</f>
        <v/>
      </c>
      <c r="S11" s="212" t="str">
        <f>IFERROR(IF(OR(AND(WEEKDAY(A11,2)&gt;1,WEEKDAY(A11,2)&lt;6,D11&lt;E11,C11=""),AND(C11="",WEEKDAY(A11,2)=1,E11&lt;D11),AND(C11&lt;&gt;"",D11&lt;E11,WEEKDAY(A11,2)&gt;1,WEEKDAY(A11,2)&lt;4),AND(C11&lt;&gt;"",D11&gt;E11,WEEKDAY(A11,2)=1)),ColTime(Data!$J$6,Data!$L$6,D11,E11),""),"")</f>
        <v/>
      </c>
      <c r="T11" s="212"/>
      <c r="U11" s="213">
        <f>IF(F11="","",IF(AND(C11&lt;&gt;"",OR(D11&lt;E11,AND(D11&gt;E11,C12&lt;&gt;""))),ColTime(Data!$J$6,Data!$L$6,D11,E11),""))</f>
        <v>0.16666666666666669</v>
      </c>
      <c r="V11" s="214"/>
      <c r="W11" s="147"/>
      <c r="Z11" s="148"/>
      <c r="AA11" s="148"/>
      <c r="AB11" s="148"/>
      <c r="AC11" s="148"/>
      <c r="AD11" s="149"/>
      <c r="AE11" s="150"/>
      <c r="AF11" s="147"/>
      <c r="AG11" s="147"/>
      <c r="AH11" s="147"/>
      <c r="AI11" s="156"/>
      <c r="AJ11" s="147"/>
      <c r="AK11" s="156"/>
      <c r="AL11" s="147"/>
    </row>
    <row r="12" spans="1:38" ht="15" customHeight="1" x14ac:dyDescent="0.2">
      <c r="A12" s="151">
        <f t="shared" si="3"/>
        <v>43837</v>
      </c>
      <c r="B12" s="139" t="str">
        <f t="shared" si="0"/>
        <v>Ti</v>
      </c>
      <c r="C12" s="140" t="str">
        <f t="shared" si="4"/>
        <v/>
      </c>
      <c r="D12" s="141"/>
      <c r="E12" s="141"/>
      <c r="F12" s="142" t="str">
        <f t="shared" si="1"/>
        <v/>
      </c>
      <c r="G12" s="270"/>
      <c r="H12" s="270"/>
      <c r="I12" s="270"/>
      <c r="J12" s="143" t="str">
        <f>IF(OR(AND(C12&lt;&gt;"",D12&gt;E12,WEEKDAY(A12,2)=5),AND(C12="",WEEKDAY(A12,2)&gt;5)),IF(D12="","",ColTime(Data!$J$3,Data!$L$3,D12,E12)),"")</f>
        <v/>
      </c>
      <c r="K12" s="143" t="str">
        <f t="shared" si="5"/>
        <v/>
      </c>
      <c r="L12" s="144" t="str">
        <f t="shared" si="2"/>
        <v/>
      </c>
      <c r="M12" s="144" t="str">
        <f t="shared" si="8"/>
        <v/>
      </c>
      <c r="N12" s="144" t="str">
        <f t="shared" si="9"/>
        <v/>
      </c>
      <c r="O12" s="146" t="str">
        <f t="shared" si="6"/>
        <v/>
      </c>
      <c r="P12" s="146" t="str">
        <f t="shared" si="7"/>
        <v/>
      </c>
      <c r="Q12" s="146" t="str">
        <f t="shared" si="10"/>
        <v/>
      </c>
      <c r="R12" s="144" t="str">
        <f>IF(OR(AND(C12="",D12&lt;E12,OR(WEEKDAY(A12,2)=1,WEEKDAY(A12,2)&gt;=6)),AND(C12="",D12&gt;E12,OR(WEEKDAY(A12,2)&gt;=5)),AND(C12&lt;&gt;"",D12&gt;E12,WEEKDAY(A12,2)&gt;=5)),ColTime(Data!$J$6,Data!$L$6,D12,E12),"")</f>
        <v/>
      </c>
      <c r="S12" s="212" t="str">
        <f>IFERROR(IF(OR(AND(WEEKDAY(A12,2)&gt;1,WEEKDAY(A12,2)&lt;6,D12&lt;E12,C12=""),AND(C12="",WEEKDAY(A12,2)=1,E12&lt;D12),AND(C12&lt;&gt;"",D12&lt;E12,WEEKDAY(A12,2)&gt;1,WEEKDAY(A12,2)&lt;4),AND(C12&lt;&gt;"",D12&gt;E12,WEEKDAY(A12,2)=1)),ColTime(Data!$J$6,Data!$L$6,D12,E12),""),"")</f>
        <v/>
      </c>
      <c r="T12" s="212"/>
      <c r="U12" s="213" t="str">
        <f>IF(F12="","",IF(AND(C12&lt;&gt;"",OR(D12&lt;E12,AND(D12&gt;E12,C13&lt;&gt;""))),ColTime(Data!$J$6,Data!$L$6,D12,E12),""))</f>
        <v/>
      </c>
      <c r="V12" s="214"/>
      <c r="W12" s="147"/>
      <c r="Z12" s="148"/>
      <c r="AA12" s="148"/>
      <c r="AB12" s="148"/>
      <c r="AC12" s="148"/>
      <c r="AD12" s="149"/>
      <c r="AE12" s="150"/>
      <c r="AF12" s="147"/>
      <c r="AG12" s="147"/>
      <c r="AH12" s="147"/>
      <c r="AI12" s="147"/>
      <c r="AJ12" s="147"/>
      <c r="AK12" s="147"/>
      <c r="AL12" s="147"/>
    </row>
    <row r="13" spans="1:38" ht="15" customHeight="1" x14ac:dyDescent="0.2">
      <c r="A13" s="151">
        <f t="shared" si="3"/>
        <v>43838</v>
      </c>
      <c r="B13" s="139" t="str">
        <f t="shared" si="0"/>
        <v>On</v>
      </c>
      <c r="C13" s="140" t="str">
        <f>HelligdagsNavn(A13,0,0)</f>
        <v/>
      </c>
      <c r="D13" s="141"/>
      <c r="E13" s="141"/>
      <c r="F13" s="142" t="str">
        <f t="shared" si="1"/>
        <v/>
      </c>
      <c r="G13" s="270"/>
      <c r="H13" s="270"/>
      <c r="I13" s="270"/>
      <c r="J13" s="143" t="str">
        <f>IF(OR(AND(C13&lt;&gt;"",D13&gt;E13,WEEKDAY(A13,2)=5),AND(C13="",WEEKDAY(A13,2)&gt;5)),IF(D13="","",ColTime(Data!$J$3,Data!$L$3,D13,E13)),"")</f>
        <v/>
      </c>
      <c r="K13" s="143" t="str">
        <f t="shared" si="5"/>
        <v/>
      </c>
      <c r="L13" s="144" t="str">
        <f t="shared" si="2"/>
        <v/>
      </c>
      <c r="M13" s="144" t="str">
        <f t="shared" si="8"/>
        <v/>
      </c>
      <c r="N13" s="144" t="str">
        <f t="shared" si="9"/>
        <v/>
      </c>
      <c r="O13" s="146" t="str">
        <f t="shared" si="6"/>
        <v/>
      </c>
      <c r="P13" s="146" t="str">
        <f t="shared" si="7"/>
        <v/>
      </c>
      <c r="Q13" s="146" t="str">
        <f t="shared" si="10"/>
        <v/>
      </c>
      <c r="R13" s="144" t="str">
        <f>IF(OR(AND(C13="",D13&lt;E13,OR(WEEKDAY(A13,2)=1,WEEKDAY(A13,2)&gt;=6)),AND(C13="",D13&gt;E13,OR(WEEKDAY(A13,2)&gt;=5)),AND(C13&lt;&gt;"",D13&gt;E13,WEEKDAY(A13,2)&gt;=5)),ColTime(Data!$J$6,Data!$L$6,D13,E13),"")</f>
        <v/>
      </c>
      <c r="S13" s="212" t="str">
        <f>IFERROR(IF(OR(AND(WEEKDAY(A13,2)&gt;1,WEEKDAY(A13,2)&lt;6,D13&lt;E13,C13=""),AND(C13="",WEEKDAY(A13,2)=1,E13&lt;D13),AND(C13&lt;&gt;"",D13&lt;E13,WEEKDAY(A13,2)&gt;1,WEEKDAY(A13,2)&lt;4),AND(C13&lt;&gt;"",D13&gt;E13,WEEKDAY(A13,2)=1)),ColTime(Data!$J$6,Data!$L$6,D13,E13),""),"")</f>
        <v/>
      </c>
      <c r="T13" s="212"/>
      <c r="U13" s="213" t="str">
        <f>IF(F13="","",IF(AND(C13&lt;&gt;"",OR(D13&lt;E13,AND(D13&gt;E13,C14&lt;&gt;""))),ColTime(Data!$J$6,Data!$L$6,D13,E13),""))</f>
        <v/>
      </c>
      <c r="V13" s="214"/>
      <c r="W13" s="147"/>
      <c r="Z13" s="148"/>
      <c r="AA13" s="148"/>
      <c r="AB13" s="148"/>
      <c r="AC13" s="148"/>
      <c r="AD13" s="149"/>
      <c r="AE13" s="150"/>
    </row>
    <row r="14" spans="1:38" ht="15" customHeight="1" x14ac:dyDescent="0.2">
      <c r="A14" s="151">
        <f t="shared" si="3"/>
        <v>43839</v>
      </c>
      <c r="B14" s="139" t="str">
        <f t="shared" si="0"/>
        <v>To</v>
      </c>
      <c r="C14" s="140" t="str">
        <f t="shared" ref="C14:C19" si="11">HelligdagsNavn(A14,0,0)</f>
        <v/>
      </c>
      <c r="D14" s="141"/>
      <c r="E14" s="141"/>
      <c r="F14" s="142" t="str">
        <f t="shared" ref="F14:F63" si="12">IF(D14="","",(E14-D14)+(D14&gt;E14))</f>
        <v/>
      </c>
      <c r="G14" s="270"/>
      <c r="H14" s="270"/>
      <c r="I14" s="270"/>
      <c r="J14" s="143" t="str">
        <f>IF(OR(AND(C14&lt;&gt;"",D14&gt;E14,WEEKDAY(A14,2)=5),AND(C14="",WEEKDAY(A14,2)&gt;5)),IF(D14="","",ColTime(Data!$J$3,Data!$L$3,D14,E14)),"")</f>
        <v/>
      </c>
      <c r="K14" s="143" t="str">
        <f t="shared" si="5"/>
        <v/>
      </c>
      <c r="L14" s="144" t="str">
        <f t="shared" ref="L14:L32" si="13">IF(AND(C14="",WEEKDAY(A14,2)&lt;6),IF(D14="","",(IF(E14-MAX(D14,(15/24))+(E14&lt;D14)&lt;0,0,E14-MAX(D14,(15/24))+(E14&lt;D14)))-(IF((E14-MAX(D14,(23/24))+(E14&lt;D14))&lt;0,0,(E14-MAX(D14,(23/24))+(E14&lt;D14))))),"")</f>
        <v/>
      </c>
      <c r="M14" s="144" t="str">
        <f t="shared" ref="M14:M32" si="14">IF(AND(C14="",WEEKDAY(A14,2)&gt;5),IF(D14="","",(IF(E14-MAX(D14,(15/24))+(E14&lt;D14)&lt;0,0,E14-MAX(D14,(15/24))+($E14&lt;D14)))-(IF((E14-MAX(D14,(23/24))+(E14&lt;D14))&lt;0,0,(E14-MAX(D14,(23/24))+(E14&lt;D14))))),"")</f>
        <v/>
      </c>
      <c r="N14" s="144" t="str">
        <f t="shared" ref="N14:N63" si="15">IF(C14&lt;&gt;"",IF(D14="","",(IF(E14-MAX(D14,(15/24))+(E14&lt;D14)&lt;0,0,E14-MAX(D14,(15/24))+(E14&lt;D14)))-(IF((E14-MAX(D14,(23/24))+(E14&lt;D14))&lt;0,0,(E14-MAX(D14,(23/24))+(E14&lt;D14))))),"")</f>
        <v/>
      </c>
      <c r="O14" s="146" t="str">
        <f t="shared" ref="O14:O32" si="16">IF(AND(C14="",WEEKDAY(A14,2)&lt;5),IF(D14="","",(IF(E14-MAX(D14,(23/24))+(E14&lt;D14)&lt;0,0,E14-MAX(D14,(23/24))+(E14&lt;D14)))-(IF((E14-MAX(D14,(24/24))+(E14&lt;D14))&lt;0,0,(E14-MAX(D14,(24/24))+(E14&lt;D14))))),"")</f>
        <v/>
      </c>
      <c r="P14" s="146" t="str">
        <f t="shared" ref="P14:P32" si="17">IF(AND(C14="",WEEKDAY(A14,2)&gt;4),IF(D14="","",(IF(E14-MAX(D14,(23/24))+(E14&lt;D14)&lt;0,0,E14-MAX(D14,(23/24))+(E14&lt;D14)))-(IF((E14-MAX(D14,(24/24))+(E14&lt;D14))&lt;0,0,(E14-MAX(D14,(24/24))+(E14&lt;D14))))),"")</f>
        <v/>
      </c>
      <c r="Q14" s="146" t="str">
        <f t="shared" si="10"/>
        <v/>
      </c>
      <c r="R14" s="144" t="str">
        <f>IF(OR(AND(C14="",D14&lt;E14,OR(WEEKDAY(A14,2)=1,WEEKDAY(A14,2)&gt;=6)),AND(C14="",D14&gt;E14,OR(WEEKDAY(A14,2)&gt;=5)),AND(C14&lt;&gt;"",D14&gt;E14,WEEKDAY(A14,2)&gt;=5)),ColTime(Data!$J$6,Data!$L$6,D14,E14),"")</f>
        <v/>
      </c>
      <c r="S14" s="212" t="str">
        <f>IFERROR(IF(OR(AND(WEEKDAY(A14,2)&gt;1,WEEKDAY(A14,2)&lt;6,D14&lt;E14,C14=""),AND(C14="",WEEKDAY(A14,2)=1,E14&lt;D14),AND(C14&lt;&gt;"",D14&lt;E14,WEEKDAY(A14,2)&gt;1,WEEKDAY(A14,2)&lt;4),AND(C14&lt;&gt;"",D14&gt;E14,WEEKDAY(A14,2)=1)),ColTime(Data!$J$6,Data!$L$6,D14,E14),""),"")</f>
        <v/>
      </c>
      <c r="T14" s="212"/>
      <c r="U14" s="213" t="str">
        <f>IF(F14="","",IF(AND(C14&lt;&gt;"",OR(D14&lt;E14,AND(D14&gt;E14,C15&lt;&gt;""))),ColTime(Data!$J$6,Data!$L$6,D14,E14),""))</f>
        <v/>
      </c>
      <c r="V14" s="214"/>
      <c r="W14" s="147"/>
      <c r="Z14" s="148"/>
      <c r="AA14" s="148"/>
      <c r="AB14" s="148"/>
      <c r="AC14" s="148"/>
      <c r="AD14" s="149"/>
      <c r="AE14" s="150"/>
    </row>
    <row r="15" spans="1:38" ht="15" customHeight="1" x14ac:dyDescent="0.2">
      <c r="A15" s="151">
        <f t="shared" si="3"/>
        <v>43840</v>
      </c>
      <c r="B15" s="139" t="str">
        <f t="shared" si="0"/>
        <v>Fr</v>
      </c>
      <c r="C15" s="140" t="str">
        <f t="shared" si="11"/>
        <v/>
      </c>
      <c r="D15" s="141"/>
      <c r="E15" s="141"/>
      <c r="F15" s="142" t="str">
        <f t="shared" si="12"/>
        <v/>
      </c>
      <c r="G15" s="270"/>
      <c r="H15" s="270"/>
      <c r="I15" s="270"/>
      <c r="J15" s="143" t="str">
        <f>IF(OR(AND(C15&lt;&gt;"",D15&gt;E15,WEEKDAY(A15,2)=5),AND(C15="",WEEKDAY(A15,2)&gt;5)),IF(D15="","",ColTime(Data!$J$3,Data!$L$3,D15,E15)),"")</f>
        <v/>
      </c>
      <c r="K15" s="143" t="str">
        <f t="shared" si="5"/>
        <v/>
      </c>
      <c r="L15" s="144" t="str">
        <f t="shared" si="13"/>
        <v/>
      </c>
      <c r="M15" s="144" t="str">
        <f t="shared" si="14"/>
        <v/>
      </c>
      <c r="N15" s="144" t="str">
        <f t="shared" si="15"/>
        <v/>
      </c>
      <c r="O15" s="146" t="str">
        <f t="shared" si="16"/>
        <v/>
      </c>
      <c r="P15" s="146" t="str">
        <f t="shared" si="17"/>
        <v/>
      </c>
      <c r="Q15" s="146" t="str">
        <f t="shared" si="10"/>
        <v/>
      </c>
      <c r="R15" s="144" t="str">
        <f>IF(OR(AND(C15="",D15&lt;E15,OR(WEEKDAY(A15,2)=1,WEEKDAY(A15,2)&gt;=6)),AND(C15="",D15&gt;E15,OR(WEEKDAY(A15,2)&gt;=5)),AND(C15&lt;&gt;"",D15&gt;E15,WEEKDAY(A15,2)&gt;=5)),ColTime(Data!$J$6,Data!$L$6,D15,E15),"")</f>
        <v/>
      </c>
      <c r="S15" s="212" t="str">
        <f>IFERROR(IF(OR(AND(WEEKDAY(A15,2)&gt;1,WEEKDAY(A15,2)&lt;6,D15&lt;E15,C15=""),AND(C15="",WEEKDAY(A15,2)=1,E15&lt;D15),AND(C15&lt;&gt;"",D15&lt;E15,WEEKDAY(A15,2)&gt;1,WEEKDAY(A15,2)&lt;4),AND(C15&lt;&gt;"",D15&gt;E15,WEEKDAY(A15,2)=1)),ColTime(Data!$J$6,Data!$L$6,D15,E15),""),"")</f>
        <v/>
      </c>
      <c r="T15" s="212"/>
      <c r="U15" s="213" t="str">
        <f>IF(F15="","",IF(AND(C15&lt;&gt;"",OR(D15&lt;E15,AND(D15&gt;E15,C16&lt;&gt;""))),ColTime(Data!$J$6,Data!$L$6,D15,E15),""))</f>
        <v/>
      </c>
      <c r="V15" s="214"/>
      <c r="W15" s="147"/>
      <c r="Z15" s="148"/>
    </row>
    <row r="16" spans="1:38" ht="15" customHeight="1" x14ac:dyDescent="0.2">
      <c r="A16" s="151">
        <f t="shared" si="3"/>
        <v>43841</v>
      </c>
      <c r="B16" s="139" t="str">
        <f t="shared" si="0"/>
        <v>Lø</v>
      </c>
      <c r="C16" s="140" t="str">
        <f t="shared" si="11"/>
        <v/>
      </c>
      <c r="D16" s="141"/>
      <c r="E16" s="141"/>
      <c r="F16" s="142" t="str">
        <f t="shared" si="12"/>
        <v/>
      </c>
      <c r="G16" s="270"/>
      <c r="H16" s="270"/>
      <c r="I16" s="270"/>
      <c r="J16" s="143" t="str">
        <f>IF(OR(AND(C16&lt;&gt;"",D16&gt;E16,WEEKDAY(A16,2)=5),AND(C16="",WEEKDAY(A16,2)&gt;5)),IF(D16="","",ColTime(Data!$J$3,Data!$L$3,D16,E16)),"")</f>
        <v/>
      </c>
      <c r="K16" s="143" t="str">
        <f t="shared" si="5"/>
        <v/>
      </c>
      <c r="L16" s="144" t="str">
        <f t="shared" si="13"/>
        <v/>
      </c>
      <c r="M16" s="144" t="str">
        <f t="shared" si="14"/>
        <v/>
      </c>
      <c r="N16" s="144" t="str">
        <f t="shared" si="15"/>
        <v/>
      </c>
      <c r="O16" s="146" t="str">
        <f t="shared" si="16"/>
        <v/>
      </c>
      <c r="P16" s="146" t="str">
        <f t="shared" si="17"/>
        <v/>
      </c>
      <c r="Q16" s="146" t="str">
        <f t="shared" si="10"/>
        <v/>
      </c>
      <c r="R16" s="144" t="str">
        <f>IF(OR(AND(C16="",D16&lt;E16,OR(WEEKDAY(A16,2)=1,WEEKDAY(A16,2)&gt;=6)),AND(C16="",D16&gt;E16,OR(WEEKDAY(A16,2)&gt;=5)),AND(C16&lt;&gt;"",D16&gt;E16,WEEKDAY(A16,2)&gt;=5)),ColTime(Data!$J$6,Data!$L$6,D16,E16),"")</f>
        <v/>
      </c>
      <c r="S16" s="212" t="str">
        <f>IFERROR(IF(OR(AND(WEEKDAY(A16,2)&gt;1,WEEKDAY(A16,2)&lt;6,D16&lt;E16,C16=""),AND(C16="",WEEKDAY(A16,2)=1,E16&lt;D16),AND(C16&lt;&gt;"",D16&lt;E16,WEEKDAY(A16,2)&gt;1,WEEKDAY(A16,2)&lt;4),AND(C16&lt;&gt;"",D16&gt;E16,WEEKDAY(A16,2)=1)),ColTime(Data!$J$6,Data!$L$6,D16,E16),""),"")</f>
        <v/>
      </c>
      <c r="T16" s="212"/>
      <c r="U16" s="213" t="str">
        <f>IF(F16="","",IF(AND(C16&lt;&gt;"",OR(D16&lt;E16,AND(D16&gt;E16,C17&lt;&gt;""))),ColTime(Data!$J$6,Data!$L$6,D16,E16),""))</f>
        <v/>
      </c>
      <c r="V16" s="214"/>
      <c r="W16" s="147"/>
      <c r="Z16" s="148"/>
    </row>
    <row r="17" spans="1:26" ht="15" customHeight="1" x14ac:dyDescent="0.2">
      <c r="A17" s="151">
        <f t="shared" si="3"/>
        <v>43842</v>
      </c>
      <c r="B17" s="139" t="str">
        <f t="shared" si="0"/>
        <v>Sø</v>
      </c>
      <c r="C17" s="140" t="str">
        <f t="shared" si="11"/>
        <v/>
      </c>
      <c r="D17" s="141"/>
      <c r="E17" s="141"/>
      <c r="F17" s="142" t="str">
        <f t="shared" si="12"/>
        <v/>
      </c>
      <c r="G17" s="270"/>
      <c r="H17" s="270"/>
      <c r="I17" s="270"/>
      <c r="J17" s="143" t="str">
        <f>IF(OR(AND(C17&lt;&gt;"",D17&gt;E17,WEEKDAY(A17,2)=5),AND(C17="",WEEKDAY(A17,2)&gt;5)),IF(D17="","",ColTime(Data!$J$3,Data!$L$3,D17,E17)),"")</f>
        <v/>
      </c>
      <c r="K17" s="143" t="str">
        <f t="shared" si="5"/>
        <v/>
      </c>
      <c r="L17" s="144" t="str">
        <f t="shared" si="13"/>
        <v/>
      </c>
      <c r="M17" s="144" t="str">
        <f t="shared" si="14"/>
        <v/>
      </c>
      <c r="N17" s="144" t="str">
        <f t="shared" si="15"/>
        <v/>
      </c>
      <c r="O17" s="146" t="str">
        <f t="shared" si="16"/>
        <v/>
      </c>
      <c r="P17" s="146" t="str">
        <f t="shared" si="17"/>
        <v/>
      </c>
      <c r="Q17" s="146" t="str">
        <f t="shared" si="10"/>
        <v/>
      </c>
      <c r="R17" s="144" t="str">
        <f>IF(OR(AND(C17="",D17&lt;E17,OR(WEEKDAY(A17,2)=1,WEEKDAY(A17,2)&gt;=6)),AND(C17="",D17&gt;E17,OR(WEEKDAY(A17,2)&gt;=5)),AND(C17&lt;&gt;"",D17&gt;E17,WEEKDAY(A17,2)&gt;=5)),ColTime(Data!$J$6,Data!$L$6,D17,E17),"")</f>
        <v/>
      </c>
      <c r="S17" s="212" t="str">
        <f>IFERROR(IF(OR(AND(WEEKDAY(A17,2)&gt;1,WEEKDAY(A17,2)&lt;6,D17&lt;E17,C17=""),AND(C17="",WEEKDAY(A17,2)=1,E17&lt;D17),AND(C17&lt;&gt;"",D17&lt;E17,WEEKDAY(A17,2)&gt;1,WEEKDAY(A17,2)&lt;4),AND(C17&lt;&gt;"",D17&gt;E17,WEEKDAY(A17,2)=1)),ColTime(Data!$J$6,Data!$L$6,D17,E17),""),"")</f>
        <v/>
      </c>
      <c r="T17" s="212"/>
      <c r="U17" s="213" t="str">
        <f>IF(F17="","",IF(AND(C17&lt;&gt;"",OR(D17&lt;E17,AND(D17&gt;E17,C18&lt;&gt;""))),ColTime(Data!$J$6,Data!$L$6,D17,E17),""))</f>
        <v/>
      </c>
      <c r="V17" s="214"/>
      <c r="W17" s="147"/>
      <c r="Z17" s="148"/>
    </row>
    <row r="18" spans="1:26" ht="15" customHeight="1" x14ac:dyDescent="0.2">
      <c r="A18" s="151">
        <f t="shared" si="3"/>
        <v>43843</v>
      </c>
      <c r="B18" s="139" t="str">
        <f t="shared" si="0"/>
        <v>Ma</v>
      </c>
      <c r="C18" s="140" t="str">
        <f t="shared" si="11"/>
        <v/>
      </c>
      <c r="D18" s="141"/>
      <c r="E18" s="141"/>
      <c r="F18" s="142" t="str">
        <f t="shared" si="12"/>
        <v/>
      </c>
      <c r="G18" s="270"/>
      <c r="H18" s="270"/>
      <c r="I18" s="270"/>
      <c r="J18" s="143" t="str">
        <f>IF(OR(AND(C18&lt;&gt;"",D18&gt;E18,WEEKDAY(A18,2)=5),AND(C18="",WEEKDAY(A18,2)&gt;5)),IF(D18="","",ColTime(Data!$J$3,Data!$L$3,D18,E18)),"")</f>
        <v/>
      </c>
      <c r="K18" s="143" t="str">
        <f t="shared" si="5"/>
        <v/>
      </c>
      <c r="L18" s="144" t="str">
        <f t="shared" si="13"/>
        <v/>
      </c>
      <c r="M18" s="144" t="str">
        <f t="shared" si="14"/>
        <v/>
      </c>
      <c r="N18" s="144" t="str">
        <f t="shared" si="15"/>
        <v/>
      </c>
      <c r="O18" s="146" t="str">
        <f t="shared" si="16"/>
        <v/>
      </c>
      <c r="P18" s="146" t="str">
        <f t="shared" si="17"/>
        <v/>
      </c>
      <c r="Q18" s="146" t="str">
        <f t="shared" si="10"/>
        <v/>
      </c>
      <c r="R18" s="144" t="str">
        <f>IF(OR(AND(C18="",D18&lt;E18,OR(WEEKDAY(A18,2)=1,WEEKDAY(A18,2)&gt;=6)),AND(C18="",D18&gt;E18,OR(WEEKDAY(A18,2)&gt;=5)),AND(C18&lt;&gt;"",D18&gt;E18,WEEKDAY(A18,2)&gt;=5)),ColTime(Data!$J$6,Data!$L$6,D18,E18),"")</f>
        <v/>
      </c>
      <c r="S18" s="212" t="str">
        <f>IFERROR(IF(OR(AND(WEEKDAY(A18,2)&gt;1,WEEKDAY(A18,2)&lt;6,D18&lt;E18,C18=""),AND(C18="",WEEKDAY(A18,2)=1,E18&lt;D18),AND(C18&lt;&gt;"",D18&lt;E18,WEEKDAY(A18,2)&gt;1,WEEKDAY(A18,2)&lt;4),AND(C18&lt;&gt;"",D18&gt;E18,WEEKDAY(A18,2)=1)),ColTime(Data!$J$6,Data!$L$6,D18,E18),""),"")</f>
        <v/>
      </c>
      <c r="T18" s="212"/>
      <c r="U18" s="213" t="str">
        <f>IF(F18="","",IF(AND(C18&lt;&gt;"",OR(D18&lt;E18,AND(D18&gt;E18,C19&lt;&gt;""))),ColTime(Data!$J$6,Data!$L$6,D18,E18),""))</f>
        <v/>
      </c>
      <c r="V18" s="214"/>
      <c r="W18" s="147"/>
      <c r="Z18" s="148"/>
    </row>
    <row r="19" spans="1:26" ht="15" customHeight="1" x14ac:dyDescent="0.2">
      <c r="A19" s="151">
        <f t="shared" si="3"/>
        <v>43844</v>
      </c>
      <c r="B19" s="139" t="str">
        <f t="shared" si="0"/>
        <v>Ti</v>
      </c>
      <c r="C19" s="140" t="str">
        <f t="shared" si="11"/>
        <v/>
      </c>
      <c r="D19" s="141"/>
      <c r="E19" s="141"/>
      <c r="F19" s="142" t="str">
        <f t="shared" si="12"/>
        <v/>
      </c>
      <c r="G19" s="270"/>
      <c r="H19" s="270"/>
      <c r="I19" s="270"/>
      <c r="J19" s="143" t="str">
        <f>IF(OR(AND(C19&lt;&gt;"",D19&gt;E19,WEEKDAY(A19,2)=5),AND(C19="",WEEKDAY(A19,2)&gt;5)),IF(D19="","",ColTime(Data!$J$3,Data!$L$3,D19,E19)),"")</f>
        <v/>
      </c>
      <c r="K19" s="143" t="str">
        <f t="shared" si="5"/>
        <v/>
      </c>
      <c r="L19" s="144" t="str">
        <f t="shared" si="13"/>
        <v/>
      </c>
      <c r="M19" s="144" t="str">
        <f t="shared" si="14"/>
        <v/>
      </c>
      <c r="N19" s="144" t="str">
        <f t="shared" si="15"/>
        <v/>
      </c>
      <c r="O19" s="146" t="str">
        <f t="shared" si="16"/>
        <v/>
      </c>
      <c r="P19" s="146" t="str">
        <f t="shared" si="17"/>
        <v/>
      </c>
      <c r="Q19" s="146" t="str">
        <f t="shared" si="10"/>
        <v/>
      </c>
      <c r="R19" s="144" t="str">
        <f>IF(OR(AND(C19="",D19&lt;E19,OR(WEEKDAY(A19,2)=1,WEEKDAY(A19,2)&gt;=6)),AND(C19="",D19&gt;E19,OR(WEEKDAY(A19,2)&gt;=5)),AND(C19&lt;&gt;"",D19&gt;E19,WEEKDAY(A19,2)&gt;=5)),ColTime(Data!$J$6,Data!$L$6,D19,E19),"")</f>
        <v/>
      </c>
      <c r="S19" s="212" t="str">
        <f>IFERROR(IF(OR(AND(WEEKDAY(A19,2)&gt;1,WEEKDAY(A19,2)&lt;6,D19&lt;E19,C19=""),AND(C19="",WEEKDAY(A19,2)=1,E19&lt;D19),AND(C19&lt;&gt;"",D19&lt;E19,WEEKDAY(A19,2)&gt;1,WEEKDAY(A19,2)&lt;4),AND(C19&lt;&gt;"",D19&gt;E19,WEEKDAY(A19,2)=1)),ColTime(Data!$J$6,Data!$L$6,D19,E19),""),"")</f>
        <v/>
      </c>
      <c r="T19" s="212"/>
      <c r="U19" s="213" t="str">
        <f>IF(F19="","",IF(AND(C19&lt;&gt;"",OR(D19&lt;E19,AND(D19&gt;E19,C20&lt;&gt;""))),ColTime(Data!$J$6,Data!$L$6,D19,E19),""))</f>
        <v/>
      </c>
      <c r="V19" s="214"/>
      <c r="W19" s="147"/>
      <c r="Z19" s="148"/>
    </row>
    <row r="20" spans="1:26" ht="15" customHeight="1" x14ac:dyDescent="0.2">
      <c r="A20" s="151">
        <f t="shared" si="3"/>
        <v>43845</v>
      </c>
      <c r="B20" s="139" t="str">
        <f t="shared" si="0"/>
        <v>On</v>
      </c>
      <c r="C20" s="140" t="str">
        <f>HelligdagsNavn(A20,0,0)</f>
        <v/>
      </c>
      <c r="D20" s="141"/>
      <c r="E20" s="141"/>
      <c r="F20" s="142" t="str">
        <f t="shared" si="12"/>
        <v/>
      </c>
      <c r="G20" s="270"/>
      <c r="H20" s="270"/>
      <c r="I20" s="270"/>
      <c r="J20" s="143" t="str">
        <f>IF(OR(AND(C20&lt;&gt;"",D20&gt;E20,WEEKDAY(A20,2)=5),AND(C20="",WEEKDAY(A20,2)&gt;5)),IF(D20="","",ColTime(Data!$J$3,Data!$L$3,D20,E20)),"")</f>
        <v/>
      </c>
      <c r="K20" s="143" t="str">
        <f t="shared" si="5"/>
        <v/>
      </c>
      <c r="L20" s="144" t="str">
        <f t="shared" si="13"/>
        <v/>
      </c>
      <c r="M20" s="144" t="str">
        <f t="shared" si="14"/>
        <v/>
      </c>
      <c r="N20" s="144" t="str">
        <f t="shared" si="15"/>
        <v/>
      </c>
      <c r="O20" s="146" t="str">
        <f t="shared" si="16"/>
        <v/>
      </c>
      <c r="P20" s="146" t="str">
        <f t="shared" si="17"/>
        <v/>
      </c>
      <c r="Q20" s="146" t="str">
        <f t="shared" si="10"/>
        <v/>
      </c>
      <c r="R20" s="144" t="str">
        <f>IF(OR(AND(C20="",D20&lt;E20,OR(WEEKDAY(A20,2)=1,WEEKDAY(A20,2)&gt;=6)),AND(C20="",D20&gt;E20,OR(WEEKDAY(A20,2)&gt;=5)),AND(C20&lt;&gt;"",D20&gt;E20,WEEKDAY(A20,2)&gt;=5)),ColTime(Data!$J$6,Data!$L$6,D20,E20),"")</f>
        <v/>
      </c>
      <c r="S20" s="212" t="str">
        <f>IFERROR(IF(OR(AND(WEEKDAY(A20,2)&gt;1,WEEKDAY(A20,2)&lt;6,D20&lt;E20,C20=""),AND(C20="",WEEKDAY(A20,2)=1,E20&lt;D20),AND(C20&lt;&gt;"",D20&lt;E20,WEEKDAY(A20,2)&gt;1,WEEKDAY(A20,2)&lt;4),AND(C20&lt;&gt;"",D20&gt;E20,WEEKDAY(A20,2)=1)),ColTime(Data!$J$6,Data!$L$6,D20,E20),""),"")</f>
        <v/>
      </c>
      <c r="T20" s="212"/>
      <c r="U20" s="213" t="str">
        <f>IF(F20="","",IF(AND(C20&lt;&gt;"",OR(D20&lt;E20,AND(D20&gt;E20,C21&lt;&gt;""))),ColTime(Data!$J$6,Data!$L$6,D20,E20),""))</f>
        <v/>
      </c>
      <c r="V20" s="214"/>
      <c r="W20" s="158"/>
      <c r="Z20" s="148" t="str">
        <f t="shared" ref="Z20:Z63" si="18">IF(E20="","",TIME(HOUR(E20),MINUTE(E20),0))</f>
        <v/>
      </c>
    </row>
    <row r="21" spans="1:26" ht="15" customHeight="1" x14ac:dyDescent="0.2">
      <c r="A21" s="151">
        <f t="shared" si="3"/>
        <v>43846</v>
      </c>
      <c r="B21" s="139" t="str">
        <f t="shared" si="0"/>
        <v>To</v>
      </c>
      <c r="C21" s="140" t="str">
        <f t="shared" ref="C21:C26" si="19">HelligdagsNavn(A21,0,0)</f>
        <v/>
      </c>
      <c r="D21" s="141"/>
      <c r="E21" s="141"/>
      <c r="F21" s="142" t="str">
        <f t="shared" si="12"/>
        <v/>
      </c>
      <c r="G21" s="270"/>
      <c r="H21" s="270"/>
      <c r="I21" s="270"/>
      <c r="J21" s="143" t="str">
        <f>IF(OR(AND(C21&lt;&gt;"",D21&gt;E21,WEEKDAY(A21,2)=5),AND(C21="",WEEKDAY(A21,2)&gt;5)),IF(D21="","",ColTime(Data!$J$3,Data!$L$3,D21,E21)),"")</f>
        <v/>
      </c>
      <c r="K21" s="143" t="str">
        <f t="shared" si="5"/>
        <v/>
      </c>
      <c r="L21" s="144" t="str">
        <f t="shared" si="13"/>
        <v/>
      </c>
      <c r="M21" s="144" t="str">
        <f t="shared" si="14"/>
        <v/>
      </c>
      <c r="N21" s="144" t="str">
        <f t="shared" si="15"/>
        <v/>
      </c>
      <c r="O21" s="146" t="str">
        <f t="shared" si="16"/>
        <v/>
      </c>
      <c r="P21" s="146" t="str">
        <f t="shared" si="17"/>
        <v/>
      </c>
      <c r="Q21" s="146" t="str">
        <f t="shared" si="10"/>
        <v/>
      </c>
      <c r="R21" s="144" t="str">
        <f>IF(OR(AND(C21="",D21&lt;E21,OR(WEEKDAY(A21,2)=1,WEEKDAY(A21,2)&gt;=6)),AND(C21="",D21&gt;E21,OR(WEEKDAY(A21,2)&gt;=5)),AND(C21&lt;&gt;"",D21&gt;E21,WEEKDAY(A21,2)&gt;=5)),ColTime(Data!$J$6,Data!$L$6,D21,E21),"")</f>
        <v/>
      </c>
      <c r="S21" s="212" t="str">
        <f>IFERROR(IF(OR(AND(WEEKDAY(A21,2)&gt;1,WEEKDAY(A21,2)&lt;6,D21&lt;E21,C21=""),AND(C21="",WEEKDAY(A21,2)=1,E21&lt;D21),AND(C21&lt;&gt;"",D21&lt;E21,WEEKDAY(A21,2)&gt;1,WEEKDAY(A21,2)&lt;4),AND(C21&lt;&gt;"",D21&gt;E21,WEEKDAY(A21,2)=1)),ColTime(Data!$J$6,Data!$L$6,D21,E21),""),"")</f>
        <v/>
      </c>
      <c r="T21" s="212"/>
      <c r="U21" s="213" t="str">
        <f>IF(F21="","",IF(AND(C21&lt;&gt;"",OR(D21&lt;E21,AND(D21&gt;E21,C22&lt;&gt;""))),ColTime(Data!$J$6,Data!$L$6,D21,E21),""))</f>
        <v/>
      </c>
      <c r="V21" s="214"/>
      <c r="W21" s="158"/>
      <c r="Z21" s="148" t="str">
        <f t="shared" si="18"/>
        <v/>
      </c>
    </row>
    <row r="22" spans="1:26" ht="15" customHeight="1" x14ac:dyDescent="0.2">
      <c r="A22" s="151">
        <f t="shared" si="3"/>
        <v>43847</v>
      </c>
      <c r="B22" s="139" t="str">
        <f t="shared" si="0"/>
        <v>Fr</v>
      </c>
      <c r="C22" s="140" t="str">
        <f t="shared" si="19"/>
        <v/>
      </c>
      <c r="D22" s="141"/>
      <c r="E22" s="141"/>
      <c r="F22" s="142" t="str">
        <f t="shared" si="12"/>
        <v/>
      </c>
      <c r="G22" s="270"/>
      <c r="H22" s="270"/>
      <c r="I22" s="270"/>
      <c r="J22" s="143" t="str">
        <f>IF(OR(AND(C22&lt;&gt;"",D22&gt;E22,WEEKDAY(A22,2)=5),AND(C22="",WEEKDAY(A22,2)&gt;5)),IF(D22="","",ColTime(Data!$J$3,Data!$L$3,D22,E22)),"")</f>
        <v/>
      </c>
      <c r="K22" s="143" t="str">
        <f t="shared" si="5"/>
        <v/>
      </c>
      <c r="L22" s="144" t="str">
        <f t="shared" si="13"/>
        <v/>
      </c>
      <c r="M22" s="144" t="str">
        <f t="shared" si="14"/>
        <v/>
      </c>
      <c r="N22" s="144" t="str">
        <f t="shared" si="15"/>
        <v/>
      </c>
      <c r="O22" s="146" t="str">
        <f t="shared" si="16"/>
        <v/>
      </c>
      <c r="P22" s="146" t="str">
        <f t="shared" si="17"/>
        <v/>
      </c>
      <c r="Q22" s="146" t="str">
        <f t="shared" si="10"/>
        <v/>
      </c>
      <c r="R22" s="144" t="str">
        <f>IF(OR(AND(C22="",D22&lt;E22,OR(WEEKDAY(A22,2)=1,WEEKDAY(A22,2)&gt;=6)),AND(C22="",D22&gt;E22,OR(WEEKDAY(A22,2)&gt;=5)),AND(C22&lt;&gt;"",D22&gt;E22,WEEKDAY(A22,2)&gt;=5)),ColTime(Data!$J$6,Data!$L$6,D22,E22),"")</f>
        <v/>
      </c>
      <c r="S22" s="212" t="str">
        <f>IFERROR(IF(OR(AND(WEEKDAY(A22,2)&gt;1,WEEKDAY(A22,2)&lt;6,D22&lt;E22,C22=""),AND(C22="",WEEKDAY(A22,2)=1,E22&lt;D22),AND(C22&lt;&gt;"",D22&lt;E22,WEEKDAY(A22,2)&gt;1,WEEKDAY(A22,2)&lt;4),AND(C22&lt;&gt;"",D22&gt;E22,WEEKDAY(A22,2)=1)),ColTime(Data!$J$6,Data!$L$6,D22,E22),""),"")</f>
        <v/>
      </c>
      <c r="T22" s="212"/>
      <c r="U22" s="213" t="str">
        <f>IF(F22="","",IF(AND(C22&lt;&gt;"",OR(D22&lt;E22,AND(D22&gt;E22,C23&lt;&gt;""))),ColTime(Data!$J$6,Data!$L$6,D22,E22),""))</f>
        <v/>
      </c>
      <c r="V22" s="214"/>
      <c r="W22" s="158"/>
      <c r="Z22" s="148" t="str">
        <f t="shared" si="18"/>
        <v/>
      </c>
    </row>
    <row r="23" spans="1:26" ht="15" customHeight="1" x14ac:dyDescent="0.2">
      <c r="A23" s="151">
        <f t="shared" si="3"/>
        <v>43848</v>
      </c>
      <c r="B23" s="139" t="str">
        <f t="shared" si="0"/>
        <v>Lø</v>
      </c>
      <c r="C23" s="140" t="str">
        <f t="shared" si="19"/>
        <v/>
      </c>
      <c r="D23" s="141"/>
      <c r="E23" s="141"/>
      <c r="F23" s="142" t="str">
        <f t="shared" si="12"/>
        <v/>
      </c>
      <c r="G23" s="270"/>
      <c r="H23" s="270"/>
      <c r="I23" s="270"/>
      <c r="J23" s="143" t="str">
        <f>IF(OR(AND(C23&lt;&gt;"",D23&gt;E23,WEEKDAY(A23,2)=5),AND(C23="",WEEKDAY(A23,2)&gt;5)),IF(D23="","",ColTime(Data!$J$3,Data!$L$3,D23,E23)),"")</f>
        <v/>
      </c>
      <c r="K23" s="143" t="str">
        <f t="shared" si="5"/>
        <v/>
      </c>
      <c r="L23" s="144" t="str">
        <f t="shared" si="13"/>
        <v/>
      </c>
      <c r="M23" s="144" t="str">
        <f t="shared" si="14"/>
        <v/>
      </c>
      <c r="N23" s="144" t="str">
        <f t="shared" si="15"/>
        <v/>
      </c>
      <c r="O23" s="146" t="str">
        <f t="shared" si="16"/>
        <v/>
      </c>
      <c r="P23" s="146" t="str">
        <f t="shared" si="17"/>
        <v/>
      </c>
      <c r="Q23" s="146" t="str">
        <f t="shared" si="10"/>
        <v/>
      </c>
      <c r="R23" s="144" t="str">
        <f>IF(OR(AND(C23="",D23&lt;E23,OR(WEEKDAY(A23,2)=1,WEEKDAY(A23,2)&gt;=6)),AND(C23="",D23&gt;E23,OR(WEEKDAY(A23,2)&gt;=5)),AND(C23&lt;&gt;"",D23&gt;E23,WEEKDAY(A23,2)&gt;=5)),ColTime(Data!$J$6,Data!$L$6,D23,E23),"")</f>
        <v/>
      </c>
      <c r="S23" s="212" t="str">
        <f>IFERROR(IF(OR(AND(WEEKDAY(A23,2)&gt;1,WEEKDAY(A23,2)&lt;6,D23&lt;E23,C23=""),AND(C23="",WEEKDAY(A23,2)=1,E23&lt;D23),AND(C23&lt;&gt;"",D23&lt;E23,WEEKDAY(A23,2)&gt;1,WEEKDAY(A23,2)&lt;4),AND(C23&lt;&gt;"",D23&gt;E23,WEEKDAY(A23,2)=1)),ColTime(Data!$J$6,Data!$L$6,D23,E23),""),"")</f>
        <v/>
      </c>
      <c r="T23" s="212"/>
      <c r="U23" s="213" t="str">
        <f>IF(F23="","",IF(AND(C23&lt;&gt;"",OR(D23&lt;E23,AND(D23&gt;E23,C24&lt;&gt;""))),ColTime(Data!$J$6,Data!$L$6,D23,E23),""))</f>
        <v/>
      </c>
      <c r="V23" s="214"/>
      <c r="W23" s="159"/>
      <c r="Z23" s="148" t="str">
        <f t="shared" si="18"/>
        <v/>
      </c>
    </row>
    <row r="24" spans="1:26" ht="15" customHeight="1" x14ac:dyDescent="0.2">
      <c r="A24" s="151">
        <f t="shared" si="3"/>
        <v>43849</v>
      </c>
      <c r="B24" s="139" t="str">
        <f t="shared" si="0"/>
        <v>Sø</v>
      </c>
      <c r="C24" s="140" t="str">
        <f t="shared" si="19"/>
        <v/>
      </c>
      <c r="D24" s="141"/>
      <c r="E24" s="141"/>
      <c r="F24" s="142" t="str">
        <f t="shared" si="12"/>
        <v/>
      </c>
      <c r="G24" s="270"/>
      <c r="H24" s="270"/>
      <c r="I24" s="270"/>
      <c r="J24" s="143" t="str">
        <f>IF(OR(AND(C24&lt;&gt;"",D24&gt;E24,WEEKDAY(A24,2)=5),AND(C24="",WEEKDAY(A24,2)&gt;5)),IF(D24="","",ColTime(Data!$J$3,Data!$L$3,D24,E24)),"")</f>
        <v/>
      </c>
      <c r="K24" s="143" t="str">
        <f t="shared" si="5"/>
        <v/>
      </c>
      <c r="L24" s="144" t="str">
        <f t="shared" si="13"/>
        <v/>
      </c>
      <c r="M24" s="144" t="str">
        <f t="shared" si="14"/>
        <v/>
      </c>
      <c r="N24" s="144" t="str">
        <f t="shared" si="15"/>
        <v/>
      </c>
      <c r="O24" s="146" t="str">
        <f t="shared" si="16"/>
        <v/>
      </c>
      <c r="P24" s="146" t="str">
        <f t="shared" si="17"/>
        <v/>
      </c>
      <c r="Q24" s="146" t="str">
        <f t="shared" si="10"/>
        <v/>
      </c>
      <c r="R24" s="144" t="str">
        <f>IF(OR(AND(C24="",D24&lt;E24,OR(WEEKDAY(A24,2)=1,WEEKDAY(A24,2)&gt;=6)),AND(C24="",D24&gt;E24,OR(WEEKDAY(A24,2)&gt;=5)),AND(C24&lt;&gt;"",D24&gt;E24,WEEKDAY(A24,2)&gt;=5)),ColTime(Data!$J$6,Data!$L$6,D24,E24),"")</f>
        <v/>
      </c>
      <c r="S24" s="212" t="str">
        <f>IFERROR(IF(OR(AND(WEEKDAY(A24,2)&gt;1,WEEKDAY(A24,2)&lt;6,D24&lt;E24,C24=""),AND(C24="",WEEKDAY(A24,2)=1,E24&lt;D24),AND(C24&lt;&gt;"",D24&lt;E24,WEEKDAY(A24,2)&gt;1,WEEKDAY(A24,2)&lt;4),AND(C24&lt;&gt;"",D24&gt;E24,WEEKDAY(A24,2)=1)),ColTime(Data!$J$6,Data!$L$6,D24,E24),""),"")</f>
        <v/>
      </c>
      <c r="T24" s="212"/>
      <c r="U24" s="213" t="str">
        <f>IF(F24="","",IF(AND(C24&lt;&gt;"",OR(D24&lt;E24,AND(D24&gt;E24,C25&lt;&gt;""))),ColTime(Data!$J$6,Data!$L$6,D24,E24),""))</f>
        <v/>
      </c>
      <c r="V24" s="214"/>
      <c r="W24" s="148" t="str">
        <f t="shared" ref="W24:W63" si="20">IF(D24="","",TIME(HOUR(D24),MINUTE(D24),0))</f>
        <v/>
      </c>
      <c r="X24" s="132" t="str">
        <f t="shared" ref="X24:X63" si="21">IF(E24="","",HOUR(E24))</f>
        <v/>
      </c>
      <c r="Y24" s="132" t="str">
        <f t="shared" ref="Y24:Y63" si="22">IF(E24="","",MINUTE(E24))</f>
        <v/>
      </c>
      <c r="Z24" s="148" t="str">
        <f t="shared" si="18"/>
        <v/>
      </c>
    </row>
    <row r="25" spans="1:26" ht="15" customHeight="1" x14ac:dyDescent="0.2">
      <c r="A25" s="151">
        <f t="shared" si="3"/>
        <v>43850</v>
      </c>
      <c r="B25" s="139" t="str">
        <f t="shared" si="0"/>
        <v>Ma</v>
      </c>
      <c r="C25" s="140" t="str">
        <f t="shared" si="19"/>
        <v/>
      </c>
      <c r="D25" s="141"/>
      <c r="E25" s="141"/>
      <c r="F25" s="142" t="str">
        <f t="shared" si="12"/>
        <v/>
      </c>
      <c r="G25" s="270"/>
      <c r="H25" s="270"/>
      <c r="I25" s="270"/>
      <c r="J25" s="143" t="str">
        <f>IF(OR(AND(C25&lt;&gt;"",D25&gt;E25,WEEKDAY(A25,2)=5),AND(C25="",WEEKDAY(A25,2)&gt;5)),IF(D25="","",ColTime(Data!$J$3,Data!$L$3,D25,E25)),"")</f>
        <v/>
      </c>
      <c r="K25" s="143" t="str">
        <f t="shared" si="5"/>
        <v/>
      </c>
      <c r="L25" s="144" t="str">
        <f t="shared" si="13"/>
        <v/>
      </c>
      <c r="M25" s="144" t="str">
        <f t="shared" si="14"/>
        <v/>
      </c>
      <c r="N25" s="144" t="str">
        <f t="shared" si="15"/>
        <v/>
      </c>
      <c r="O25" s="146" t="str">
        <f t="shared" si="16"/>
        <v/>
      </c>
      <c r="P25" s="146" t="str">
        <f t="shared" si="17"/>
        <v/>
      </c>
      <c r="Q25" s="146" t="str">
        <f t="shared" si="10"/>
        <v/>
      </c>
      <c r="R25" s="144" t="str">
        <f>IF(OR(AND(C25="",D25&lt;E25,OR(WEEKDAY(A25,2)=1,WEEKDAY(A25,2)&gt;=6)),AND(C25="",D25&gt;E25,OR(WEEKDAY(A25,2)&gt;=5)),AND(C25&lt;&gt;"",D25&gt;E25,WEEKDAY(A25,2)&gt;=5)),ColTime(Data!$J$6,Data!$L$6,D25,E25),"")</f>
        <v/>
      </c>
      <c r="S25" s="212" t="str">
        <f>IFERROR(IF(OR(AND(WEEKDAY(A25,2)&gt;1,WEEKDAY(A25,2)&lt;6,D25&lt;E25,C25=""),AND(C25="",WEEKDAY(A25,2)=1,E25&lt;D25),AND(C25&lt;&gt;"",D25&lt;E25,WEEKDAY(A25,2)&gt;1,WEEKDAY(A25,2)&lt;4),AND(C25&lt;&gt;"",D25&gt;E25,WEEKDAY(A25,2)=1)),ColTime(Data!$J$6,Data!$L$6,D25,E25),""),"")</f>
        <v/>
      </c>
      <c r="T25" s="212"/>
      <c r="U25" s="213" t="str">
        <f>IF(F25="","",IF(AND(C25&lt;&gt;"",OR(D25&lt;E25,AND(D25&gt;E25,C26&lt;&gt;""))),ColTime(Data!$J$6,Data!$L$6,D25,E25),""))</f>
        <v/>
      </c>
      <c r="V25" s="214"/>
      <c r="W25" s="148" t="str">
        <f t="shared" si="20"/>
        <v/>
      </c>
      <c r="X25" s="132" t="str">
        <f t="shared" si="21"/>
        <v/>
      </c>
      <c r="Y25" s="132" t="str">
        <f t="shared" si="22"/>
        <v/>
      </c>
      <c r="Z25" s="148" t="str">
        <f t="shared" si="18"/>
        <v/>
      </c>
    </row>
    <row r="26" spans="1:26" ht="15" customHeight="1" x14ac:dyDescent="0.2">
      <c r="A26" s="151">
        <f t="shared" si="3"/>
        <v>43851</v>
      </c>
      <c r="B26" s="139" t="str">
        <f t="shared" si="0"/>
        <v>Ti</v>
      </c>
      <c r="C26" s="140" t="str">
        <f t="shared" si="19"/>
        <v/>
      </c>
      <c r="D26" s="141"/>
      <c r="E26" s="141"/>
      <c r="F26" s="142" t="str">
        <f t="shared" si="12"/>
        <v/>
      </c>
      <c r="G26" s="270"/>
      <c r="H26" s="270"/>
      <c r="I26" s="270"/>
      <c r="J26" s="143" t="str">
        <f>IF(OR(AND(C26&lt;&gt;"",D26&gt;E26,WEEKDAY(A26,2)=5),AND(C26="",WEEKDAY(A26,2)&gt;5)),IF(D26="","",ColTime(Data!$J$3,Data!$L$3,D26,E26)),"")</f>
        <v/>
      </c>
      <c r="K26" s="143" t="str">
        <f t="shared" si="5"/>
        <v/>
      </c>
      <c r="L26" s="144" t="str">
        <f t="shared" si="13"/>
        <v/>
      </c>
      <c r="M26" s="144" t="str">
        <f t="shared" si="14"/>
        <v/>
      </c>
      <c r="N26" s="144" t="str">
        <f t="shared" si="15"/>
        <v/>
      </c>
      <c r="O26" s="146" t="str">
        <f t="shared" si="16"/>
        <v/>
      </c>
      <c r="P26" s="146" t="str">
        <f t="shared" si="17"/>
        <v/>
      </c>
      <c r="Q26" s="146" t="str">
        <f t="shared" si="10"/>
        <v/>
      </c>
      <c r="R26" s="144" t="str">
        <f>IF(OR(AND(C26="",D26&lt;E26,OR(WEEKDAY(A26,2)=1,WEEKDAY(A26,2)&gt;=6)),AND(C26="",D26&gt;E26,OR(WEEKDAY(A26,2)&gt;=5)),AND(C26&lt;&gt;"",D26&gt;E26,WEEKDAY(A26,2)&gt;=5)),ColTime(Data!$J$6,Data!$L$6,D26,E26),"")</f>
        <v/>
      </c>
      <c r="S26" s="212" t="str">
        <f>IFERROR(IF(OR(AND(WEEKDAY(A26,2)&gt;1,WEEKDAY(A26,2)&lt;6,D26&lt;E26,C26=""),AND(C26="",WEEKDAY(A26,2)=1,E26&lt;D26),AND(C26&lt;&gt;"",D26&lt;E26,WEEKDAY(A26,2)&gt;1,WEEKDAY(A26,2)&lt;4),AND(C26&lt;&gt;"",D26&gt;E26,WEEKDAY(A26,2)=1)),ColTime(Data!$J$6,Data!$L$6,D26,E26),""),"")</f>
        <v/>
      </c>
      <c r="T26" s="212"/>
      <c r="U26" s="213" t="str">
        <f>IF(F26="","",IF(AND(C26&lt;&gt;"",OR(D26&lt;E26,AND(D26&gt;E26,C27&lt;&gt;""))),ColTime(Data!$J$6,Data!$L$6,D26,E26),""))</f>
        <v/>
      </c>
      <c r="V26" s="214"/>
      <c r="W26" s="148" t="str">
        <f t="shared" si="20"/>
        <v/>
      </c>
      <c r="X26" s="132" t="str">
        <f t="shared" si="21"/>
        <v/>
      </c>
      <c r="Y26" s="132" t="str">
        <f t="shared" si="22"/>
        <v/>
      </c>
      <c r="Z26" s="148" t="str">
        <f t="shared" si="18"/>
        <v/>
      </c>
    </row>
    <row r="27" spans="1:26" ht="15" customHeight="1" x14ac:dyDescent="0.2">
      <c r="A27" s="151">
        <f t="shared" si="3"/>
        <v>43852</v>
      </c>
      <c r="B27" s="139" t="str">
        <f t="shared" si="0"/>
        <v>On</v>
      </c>
      <c r="C27" s="140" t="str">
        <f>HelligdagsNavn(A27,0,0)</f>
        <v/>
      </c>
      <c r="D27" s="141"/>
      <c r="E27" s="141"/>
      <c r="F27" s="142" t="str">
        <f t="shared" si="12"/>
        <v/>
      </c>
      <c r="G27" s="270"/>
      <c r="H27" s="270"/>
      <c r="I27" s="270"/>
      <c r="J27" s="143" t="str">
        <f>IF(OR(AND(C27&lt;&gt;"",D27&gt;E27,WEEKDAY(A27,2)=5),AND(C27="",WEEKDAY(A27,2)&gt;5)),IF(D27="","",ColTime(Data!$J$3,Data!$L$3,D27,E27)),"")</f>
        <v/>
      </c>
      <c r="K27" s="143" t="str">
        <f t="shared" si="5"/>
        <v/>
      </c>
      <c r="L27" s="144" t="str">
        <f t="shared" si="13"/>
        <v/>
      </c>
      <c r="M27" s="144" t="str">
        <f t="shared" si="14"/>
        <v/>
      </c>
      <c r="N27" s="144" t="str">
        <f t="shared" si="15"/>
        <v/>
      </c>
      <c r="O27" s="146" t="str">
        <f t="shared" si="16"/>
        <v/>
      </c>
      <c r="P27" s="146" t="str">
        <f t="shared" si="17"/>
        <v/>
      </c>
      <c r="Q27" s="146" t="str">
        <f t="shared" si="10"/>
        <v/>
      </c>
      <c r="R27" s="144" t="str">
        <f>IF(OR(AND(C27="",D27&lt;E27,OR(WEEKDAY(A27,2)=1,WEEKDAY(A27,2)&gt;=6)),AND(C27="",D27&gt;E27,OR(WEEKDAY(A27,2)&gt;=5)),AND(C27&lt;&gt;"",D27&gt;E27,WEEKDAY(A27,2)&gt;=5)),ColTime(Data!$J$6,Data!$L$6,D27,E27),"")</f>
        <v/>
      </c>
      <c r="S27" s="212" t="str">
        <f>IFERROR(IF(OR(AND(WEEKDAY(A27,2)&gt;1,WEEKDAY(A27,2)&lt;6,D27&lt;E27,C27=""),AND(C27="",WEEKDAY(A27,2)=1,E27&lt;D27),AND(C27&lt;&gt;"",D27&lt;E27,WEEKDAY(A27,2)&gt;1,WEEKDAY(A27,2)&lt;4),AND(C27&lt;&gt;"",D27&gt;E27,WEEKDAY(A27,2)=1)),ColTime(Data!$J$6,Data!$L$6,D27,E27),""),"")</f>
        <v/>
      </c>
      <c r="T27" s="212"/>
      <c r="U27" s="213" t="str">
        <f>IF(F27="","",IF(AND(C27&lt;&gt;"",OR(D27&lt;E27,AND(D27&gt;E27,C28&lt;&gt;""))),ColTime(Data!$J$6,Data!$L$6,D27,E27),""))</f>
        <v/>
      </c>
      <c r="V27" s="214"/>
      <c r="W27" s="148" t="str">
        <f t="shared" si="20"/>
        <v/>
      </c>
      <c r="X27" s="132" t="str">
        <f t="shared" si="21"/>
        <v/>
      </c>
      <c r="Y27" s="132" t="str">
        <f t="shared" si="22"/>
        <v/>
      </c>
      <c r="Z27" s="148" t="str">
        <f t="shared" si="18"/>
        <v/>
      </c>
    </row>
    <row r="28" spans="1:26" ht="15" customHeight="1" x14ac:dyDescent="0.2">
      <c r="A28" s="151">
        <f t="shared" si="3"/>
        <v>43853</v>
      </c>
      <c r="B28" s="139" t="str">
        <f t="shared" si="0"/>
        <v>To</v>
      </c>
      <c r="C28" s="140" t="str">
        <f t="shared" ref="C28:C63" si="23">HelligdagsNavn(A28,0,0)</f>
        <v/>
      </c>
      <c r="D28" s="141"/>
      <c r="E28" s="141"/>
      <c r="F28" s="142" t="str">
        <f t="shared" si="12"/>
        <v/>
      </c>
      <c r="G28" s="270"/>
      <c r="H28" s="270"/>
      <c r="I28" s="270"/>
      <c r="J28" s="143" t="str">
        <f>IF(OR(AND(C28&lt;&gt;"",D28&gt;E28,WEEKDAY(A28,2)=5),AND(C28="",WEEKDAY(A28,2)&gt;5)),IF(D28="","",ColTime(Data!$J$3,Data!$L$3,D28,E28)),"")</f>
        <v/>
      </c>
      <c r="K28" s="143" t="str">
        <f t="shared" si="5"/>
        <v/>
      </c>
      <c r="L28" s="144" t="str">
        <f t="shared" si="13"/>
        <v/>
      </c>
      <c r="M28" s="144" t="str">
        <f t="shared" si="14"/>
        <v/>
      </c>
      <c r="N28" s="144" t="str">
        <f t="shared" si="15"/>
        <v/>
      </c>
      <c r="O28" s="146" t="str">
        <f t="shared" si="16"/>
        <v/>
      </c>
      <c r="P28" s="146" t="str">
        <f t="shared" si="17"/>
        <v/>
      </c>
      <c r="Q28" s="146" t="str">
        <f t="shared" si="10"/>
        <v/>
      </c>
      <c r="R28" s="144" t="str">
        <f>IF(OR(AND(C28="",D28&lt;E28,OR(WEEKDAY(A28,2)=1,WEEKDAY(A28,2)&gt;=6)),AND(C28="",D28&gt;E28,OR(WEEKDAY(A28,2)&gt;=5)),AND(C28&lt;&gt;"",D28&gt;E28,WEEKDAY(A28,2)&gt;=5)),ColTime(Data!$J$6,Data!$L$6,D28,E28),"")</f>
        <v/>
      </c>
      <c r="S28" s="212" t="str">
        <f>IFERROR(IF(OR(AND(WEEKDAY(A28,2)&gt;1,WEEKDAY(A28,2)&lt;6,D28&lt;E28,C28=""),AND(C28="",WEEKDAY(A28,2)=1,E28&lt;D28),AND(C28&lt;&gt;"",D28&lt;E28,WEEKDAY(A28,2)&gt;1,WEEKDAY(A28,2)&lt;4),AND(C28&lt;&gt;"",D28&gt;E28,WEEKDAY(A28,2)=1)),ColTime(Data!$J$6,Data!$L$6,D28,E28),""),"")</f>
        <v/>
      </c>
      <c r="T28" s="212"/>
      <c r="U28" s="213" t="str">
        <f>IF(F28="","",IF(AND(C28&lt;&gt;"",OR(D28&lt;E28,AND(D28&gt;E28,C29&lt;&gt;""))),ColTime(Data!$J$6,Data!$L$6,D28,E28),""))</f>
        <v/>
      </c>
      <c r="V28" s="214"/>
      <c r="W28" s="148" t="str">
        <f t="shared" si="20"/>
        <v/>
      </c>
      <c r="X28" s="132" t="str">
        <f t="shared" si="21"/>
        <v/>
      </c>
      <c r="Y28" s="132" t="str">
        <f t="shared" si="22"/>
        <v/>
      </c>
      <c r="Z28" s="148" t="str">
        <f t="shared" si="18"/>
        <v/>
      </c>
    </row>
    <row r="29" spans="1:26" ht="15" customHeight="1" x14ac:dyDescent="0.2">
      <c r="A29" s="151">
        <f t="shared" si="3"/>
        <v>43854</v>
      </c>
      <c r="B29" s="139" t="str">
        <f t="shared" si="0"/>
        <v>Fr</v>
      </c>
      <c r="C29" s="140" t="str">
        <f t="shared" si="23"/>
        <v/>
      </c>
      <c r="D29" s="141"/>
      <c r="E29" s="141"/>
      <c r="F29" s="142" t="str">
        <f t="shared" si="12"/>
        <v/>
      </c>
      <c r="G29" s="270"/>
      <c r="H29" s="270"/>
      <c r="I29" s="270"/>
      <c r="J29" s="143" t="str">
        <f>IF(OR(AND(C29&lt;&gt;"",D29&gt;E29,WEEKDAY(A29,2)=5),AND(C29="",WEEKDAY(A29,2)&gt;5)),IF(D29="","",ColTime(Data!$J$3,Data!$L$3,D29,E29)),"")</f>
        <v/>
      </c>
      <c r="K29" s="143" t="str">
        <f t="shared" si="5"/>
        <v/>
      </c>
      <c r="L29" s="144" t="str">
        <f t="shared" si="13"/>
        <v/>
      </c>
      <c r="M29" s="144" t="str">
        <f t="shared" si="14"/>
        <v/>
      </c>
      <c r="N29" s="144" t="str">
        <f t="shared" si="15"/>
        <v/>
      </c>
      <c r="O29" s="146" t="str">
        <f t="shared" si="16"/>
        <v/>
      </c>
      <c r="P29" s="146" t="str">
        <f t="shared" si="17"/>
        <v/>
      </c>
      <c r="Q29" s="146" t="str">
        <f t="shared" si="10"/>
        <v/>
      </c>
      <c r="R29" s="144" t="str">
        <f>IF(OR(AND(C29="",D29&lt;E29,OR(WEEKDAY(A29,2)=1,WEEKDAY(A29,2)&gt;=6)),AND(C29="",D29&gt;E29,OR(WEEKDAY(A29,2)&gt;=5)),AND(C29&lt;&gt;"",D29&gt;E29,WEEKDAY(A29,2)&gt;=5)),ColTime(Data!$J$6,Data!$L$6,D29,E29),"")</f>
        <v/>
      </c>
      <c r="S29" s="212" t="str">
        <f>IFERROR(IF(OR(AND(WEEKDAY(A29,2)&gt;1,WEEKDAY(A29,2)&lt;6,D29&lt;E29,C29=""),AND(C29="",WEEKDAY(A29,2)=1,E29&lt;D29),AND(C29&lt;&gt;"",D29&lt;E29,WEEKDAY(A29,2)&gt;1,WEEKDAY(A29,2)&lt;4),AND(C29&lt;&gt;"",D29&gt;E29,WEEKDAY(A29,2)=1)),ColTime(Data!$J$6,Data!$L$6,D29,E29),""),"")</f>
        <v/>
      </c>
      <c r="T29" s="212"/>
      <c r="U29" s="213" t="str">
        <f>IF(F29="","",IF(AND(C29&lt;&gt;"",OR(D29&lt;E29,AND(D29&gt;E29,C30&lt;&gt;""))),ColTime(Data!$J$6,Data!$L$6,D29,E29),""))</f>
        <v/>
      </c>
      <c r="V29" s="214"/>
      <c r="W29" s="148" t="str">
        <f t="shared" si="20"/>
        <v/>
      </c>
      <c r="X29" s="132" t="str">
        <f t="shared" si="21"/>
        <v/>
      </c>
      <c r="Y29" s="132" t="str">
        <f t="shared" si="22"/>
        <v/>
      </c>
      <c r="Z29" s="148" t="str">
        <f t="shared" si="18"/>
        <v/>
      </c>
    </row>
    <row r="30" spans="1:26" ht="15" customHeight="1" x14ac:dyDescent="0.2">
      <c r="A30" s="151">
        <f t="shared" si="3"/>
        <v>43855</v>
      </c>
      <c r="B30" s="139" t="str">
        <f t="shared" si="0"/>
        <v>Lø</v>
      </c>
      <c r="C30" s="140" t="str">
        <f t="shared" si="23"/>
        <v/>
      </c>
      <c r="D30" s="141"/>
      <c r="E30" s="141"/>
      <c r="F30" s="142" t="str">
        <f t="shared" si="12"/>
        <v/>
      </c>
      <c r="G30" s="270"/>
      <c r="H30" s="270"/>
      <c r="I30" s="270"/>
      <c r="J30" s="143" t="str">
        <f>IF(OR(AND(C30&lt;&gt;"",D30&gt;E30,WEEKDAY(A30,2)=5),AND(C30="",WEEKDAY(A30,2)&gt;5)),IF(D30="","",ColTime(Data!$J$3,Data!$L$3,D30,E30)),"")</f>
        <v/>
      </c>
      <c r="K30" s="143" t="str">
        <f t="shared" si="5"/>
        <v/>
      </c>
      <c r="L30" s="144" t="str">
        <f t="shared" si="13"/>
        <v/>
      </c>
      <c r="M30" s="144" t="str">
        <f t="shared" si="14"/>
        <v/>
      </c>
      <c r="N30" s="144" t="str">
        <f t="shared" si="15"/>
        <v/>
      </c>
      <c r="O30" s="146" t="str">
        <f t="shared" si="16"/>
        <v/>
      </c>
      <c r="P30" s="146" t="str">
        <f t="shared" si="17"/>
        <v/>
      </c>
      <c r="Q30" s="146" t="str">
        <f t="shared" si="10"/>
        <v/>
      </c>
      <c r="R30" s="144" t="str">
        <f>IF(OR(AND(C30="",D30&lt;E30,OR(WEEKDAY(A30,2)=1,WEEKDAY(A30,2)&gt;=6)),AND(C30="",D30&gt;E30,OR(WEEKDAY(A30,2)&gt;=5)),AND(C30&lt;&gt;"",D30&gt;E30,WEEKDAY(A30,2)&gt;=5)),ColTime(Data!$J$6,Data!$L$6,D30,E30),"")</f>
        <v/>
      </c>
      <c r="S30" s="212" t="str">
        <f>IFERROR(IF(OR(AND(WEEKDAY(A30,2)&gt;1,WEEKDAY(A30,2)&lt;6,D30&lt;E30,C30=""),AND(C30="",WEEKDAY(A30,2)=1,E30&lt;D30),AND(C30&lt;&gt;"",D30&lt;E30,WEEKDAY(A30,2)&gt;1,WEEKDAY(A30,2)&lt;4),AND(C30&lt;&gt;"",D30&gt;E30,WEEKDAY(A30,2)=1)),ColTime(Data!$J$6,Data!$L$6,D30,E30),""),"")</f>
        <v/>
      </c>
      <c r="T30" s="212"/>
      <c r="U30" s="213" t="str">
        <f>IF(F30="","",IF(AND(C30&lt;&gt;"",OR(D30&lt;E30,AND(D30&gt;E30,C31&lt;&gt;""))),ColTime(Data!$J$6,Data!$L$6,D30,E30),""))</f>
        <v/>
      </c>
      <c r="V30" s="214"/>
      <c r="W30" s="148" t="str">
        <f t="shared" si="20"/>
        <v/>
      </c>
      <c r="X30" s="132" t="str">
        <f t="shared" si="21"/>
        <v/>
      </c>
      <c r="Y30" s="132" t="str">
        <f t="shared" si="22"/>
        <v/>
      </c>
      <c r="Z30" s="148" t="str">
        <f t="shared" si="18"/>
        <v/>
      </c>
    </row>
    <row r="31" spans="1:26" ht="15" customHeight="1" x14ac:dyDescent="0.2">
      <c r="A31" s="151">
        <f t="shared" si="3"/>
        <v>43856</v>
      </c>
      <c r="B31" s="139" t="str">
        <f t="shared" si="0"/>
        <v>Sø</v>
      </c>
      <c r="C31" s="140"/>
      <c r="D31" s="141"/>
      <c r="E31" s="141"/>
      <c r="F31" s="142" t="str">
        <f t="shared" si="12"/>
        <v/>
      </c>
      <c r="G31" s="270"/>
      <c r="H31" s="270"/>
      <c r="I31" s="270"/>
      <c r="J31" s="143" t="str">
        <f>IF(OR(AND(C31&lt;&gt;"",D31&gt;E31,WEEKDAY(A31,2)=5),AND(C31="",WEEKDAY(A31,2)&gt;5)),IF(D31="","",ColTime(Data!$J$3,Data!$L$3,D31,E31)),"")</f>
        <v/>
      </c>
      <c r="K31" s="143" t="str">
        <f t="shared" si="5"/>
        <v/>
      </c>
      <c r="L31" s="144" t="str">
        <f t="shared" si="13"/>
        <v/>
      </c>
      <c r="M31" s="144" t="str">
        <f t="shared" si="14"/>
        <v/>
      </c>
      <c r="N31" s="144" t="str">
        <f t="shared" si="15"/>
        <v/>
      </c>
      <c r="O31" s="146" t="str">
        <f t="shared" si="16"/>
        <v/>
      </c>
      <c r="P31" s="146" t="str">
        <f t="shared" si="17"/>
        <v/>
      </c>
      <c r="Q31" s="146" t="str">
        <f t="shared" si="10"/>
        <v/>
      </c>
      <c r="R31" s="144" t="str">
        <f>IF(OR(AND(C31="",D31&lt;E31,OR(WEEKDAY(A31,2)=1,WEEKDAY(A31,2)&gt;=6)),AND(C31="",D31&gt;E31,OR(WEEKDAY(A31,2)&gt;=5)),AND(C31&lt;&gt;"",D31&gt;E31,WEEKDAY(A31,2)&gt;=5)),ColTime(Data!$J$6,Data!$L$6,D31,E31),"")</f>
        <v/>
      </c>
      <c r="S31" s="212" t="str">
        <f>IFERROR(IF(OR(AND(WEEKDAY(A31,2)&gt;1,WEEKDAY(A31,2)&lt;6,D31&lt;E31,C31=""),AND(C31="",WEEKDAY(A31,2)=1,E31&lt;D31),AND(C31&lt;&gt;"",D31&lt;E31,WEEKDAY(A31,2)&gt;1,WEEKDAY(A31,2)&lt;4),AND(C31&lt;&gt;"",D31&gt;E31,WEEKDAY(A31,2)=1)),ColTime(Data!$J$6,Data!$L$6,D31,E31),""),"")</f>
        <v/>
      </c>
      <c r="T31" s="212"/>
      <c r="U31" s="213" t="str">
        <f>IF(F31="","",IF(AND(C31&lt;&gt;"",OR(D31&lt;E31,AND(D31&gt;E31,C32&lt;&gt;""))),ColTime(Data!$J$6,Data!$L$6,D31,E31),""))</f>
        <v/>
      </c>
      <c r="V31" s="214"/>
      <c r="W31" s="148" t="str">
        <f t="shared" si="20"/>
        <v/>
      </c>
      <c r="X31" s="132" t="str">
        <f t="shared" si="21"/>
        <v/>
      </c>
      <c r="Y31" s="132" t="str">
        <f t="shared" si="22"/>
        <v/>
      </c>
      <c r="Z31" s="148" t="str">
        <f t="shared" si="18"/>
        <v/>
      </c>
    </row>
    <row r="32" spans="1:26" ht="15" customHeight="1" x14ac:dyDescent="0.2">
      <c r="A32" s="151">
        <f t="shared" si="3"/>
        <v>43857</v>
      </c>
      <c r="B32" s="139" t="str">
        <f t="shared" si="0"/>
        <v>Ma</v>
      </c>
      <c r="C32" s="140" t="str">
        <f t="shared" si="23"/>
        <v/>
      </c>
      <c r="D32" s="141"/>
      <c r="E32" s="141"/>
      <c r="F32" s="142" t="str">
        <f t="shared" si="12"/>
        <v/>
      </c>
      <c r="G32" s="270"/>
      <c r="H32" s="270"/>
      <c r="I32" s="270"/>
      <c r="J32" s="143" t="str">
        <f>IF(OR(AND(C32&lt;&gt;"",D32&gt;E32,WEEKDAY(A32,2)=5),AND(C32="",WEEKDAY(A32,2)&gt;5)),IF(D32="","",ColTime(Data!$J$3,Data!$L$3,D32,E32)),"")</f>
        <v/>
      </c>
      <c r="K32" s="143" t="str">
        <f t="shared" si="5"/>
        <v/>
      </c>
      <c r="L32" s="144" t="str">
        <f t="shared" si="13"/>
        <v/>
      </c>
      <c r="M32" s="144" t="str">
        <f t="shared" si="14"/>
        <v/>
      </c>
      <c r="N32" s="144" t="str">
        <f t="shared" si="15"/>
        <v/>
      </c>
      <c r="O32" s="146" t="str">
        <f t="shared" si="16"/>
        <v/>
      </c>
      <c r="P32" s="146" t="str">
        <f t="shared" si="17"/>
        <v/>
      </c>
      <c r="Q32" s="146" t="str">
        <f t="shared" si="10"/>
        <v/>
      </c>
      <c r="R32" s="144" t="str">
        <f>IF(OR(AND(C32="",D32&lt;E32,OR(WEEKDAY(A32,2)=1,WEEKDAY(A32,2)&gt;=6)),AND(C32="",D32&gt;E32,OR(WEEKDAY(A32,2)&gt;=5)),AND(C32&lt;&gt;"",D32&gt;E32,WEEKDAY(A32,2)&gt;=5)),ColTime(Data!$J$6,Data!$L$6,D32,E32),"")</f>
        <v/>
      </c>
      <c r="S32" s="212" t="str">
        <f>IFERROR(IF(OR(AND(WEEKDAY(A32,2)&gt;1,WEEKDAY(A32,2)&lt;6,D32&lt;E32,C32=""),AND(C32="",WEEKDAY(A32,2)=1,E32&lt;D32),AND(C32&lt;&gt;"",D32&lt;E32,WEEKDAY(A32,2)&gt;1,WEEKDAY(A32,2)&lt;4),AND(C32&lt;&gt;"",D32&gt;E32,WEEKDAY(A32,2)=1)),ColTime(Data!$J$6,Data!$L$6,D32,E32),""),"")</f>
        <v/>
      </c>
      <c r="T32" s="212"/>
      <c r="U32" s="213" t="str">
        <f>IF(F32="","",IF(AND(C32&lt;&gt;"",OR(D32&lt;E32,AND(D32&gt;E32,C63&lt;&gt;""))),ColTime(Data!$J$6,Data!$L$6,D32,E32),""))</f>
        <v/>
      </c>
      <c r="V32" s="214"/>
      <c r="W32" s="148"/>
      <c r="Z32" s="148"/>
    </row>
    <row r="33" spans="1:31" ht="15" customHeight="1" x14ac:dyDescent="0.2">
      <c r="A33" s="151">
        <f t="shared" si="3"/>
        <v>43858</v>
      </c>
      <c r="B33" s="139" t="str">
        <f t="shared" ref="B33:B62" si="24">PROPER(TEXT(A33,"ddd"))</f>
        <v>Ti</v>
      </c>
      <c r="C33" s="140" t="str">
        <f t="shared" ref="C33:C62" si="25">HelligdagsNavn(A33,0,0)</f>
        <v/>
      </c>
      <c r="D33" s="141"/>
      <c r="E33" s="141"/>
      <c r="F33" s="142" t="str">
        <f t="shared" ref="F33:F62" si="26">IF(D33="","",(E33-D33)+(D33&gt;E33))</f>
        <v/>
      </c>
      <c r="G33" s="270"/>
      <c r="H33" s="270"/>
      <c r="I33" s="270"/>
      <c r="J33" s="143" t="str">
        <f>IF(OR(AND(C33&lt;&gt;"",D33&gt;E33,WEEKDAY(A33,2)=5),AND(C33="",WEEKDAY(A33,2)&gt;5)),IF(D33="","",ColTime(Data!$J$3,Data!$L$3,D33,E33)),"")</f>
        <v/>
      </c>
      <c r="K33" s="143" t="str">
        <f t="shared" ref="K33:K62" si="27">IF(C33&lt;&gt;"",IF(D33="","",(IF(E33-MAX(D33,(7/24))+(E33&lt;D33)&lt;0,0,E33-MAX(D33,(7/24))+(E33&lt;D33)))-(IF((E33-MAX(D33,(15/24))+(E33&lt;D33))&lt;0,0,(E33-MAX(D33,(15/24))+(E33&lt;D33))))),"")</f>
        <v/>
      </c>
      <c r="L33" s="144" t="str">
        <f t="shared" ref="L33:L62" si="28">IF(AND(C33="",WEEKDAY(A33,2)&lt;6),IF(D33="","",(IF(E33-MAX(D33,(15/24))+(E33&lt;D33)&lt;0,0,E33-MAX(D33,(15/24))+(E33&lt;D33)))-(IF((E33-MAX(D33,(23/24))+(E33&lt;D33))&lt;0,0,(E33-MAX(D33,(23/24))+(E33&lt;D33))))),"")</f>
        <v/>
      </c>
      <c r="M33" s="144" t="str">
        <f t="shared" ref="M33:M62" si="29">IF(AND(C33="",WEEKDAY(A33,2)&gt;5),IF(D33="","",(IF(E33-MAX(D33,(15/24))+(E33&lt;D33)&lt;0,0,E33-MAX(D33,(15/24))+($E33&lt;D33)))-(IF((E33-MAX(D33,(23/24))+(E33&lt;D33))&lt;0,0,(E33-MAX(D33,(23/24))+(E33&lt;D33))))),"")</f>
        <v/>
      </c>
      <c r="N33" s="144" t="str">
        <f t="shared" ref="N33:N62" si="30">IF(C33&lt;&gt;"",IF(D33="","",(IF(E33-MAX(D33,(15/24))+(E33&lt;D33)&lt;0,0,E33-MAX(D33,(15/24))+(E33&lt;D33)))-(IF((E33-MAX(D33,(23/24))+(E33&lt;D33))&lt;0,0,(E33-MAX(D33,(23/24))+(E33&lt;D33))))),"")</f>
        <v/>
      </c>
      <c r="O33" s="146" t="str">
        <f t="shared" ref="O33:O62" si="31">IF(AND(C33="",WEEKDAY(A33,2)&lt;5),IF(D33="","",(IF(E33-MAX(D33,(23/24))+(E33&lt;D33)&lt;0,0,E33-MAX(D33,(23/24))+(E33&lt;D33)))-(IF((E33-MAX(D33,(24/24))+(E33&lt;D33))&lt;0,0,(E33-MAX(D33,(24/24))+(E33&lt;D33))))),"")</f>
        <v/>
      </c>
      <c r="P33" s="146" t="str">
        <f t="shared" ref="P33:P62" si="32">IF(AND(C33="",WEEKDAY(A33,2)&gt;4),IF(D33="","",(IF(E33-MAX(D33,(23/24))+(E33&lt;D33)&lt;0,0,E33-MAX(D33,(23/24))+(E33&lt;D33)))-(IF((E33-MAX(D33,(24/24))+(E33&lt;D33))&lt;0,0,(E33-MAX(D33,(24/24))+(E33&lt;D33))))),"")</f>
        <v/>
      </c>
      <c r="Q33" s="146" t="str">
        <f t="shared" si="10"/>
        <v/>
      </c>
      <c r="R33" s="144" t="str">
        <f>IF(OR(AND(C33="",D33&lt;E33,OR(WEEKDAY(A33,2)=1,WEEKDAY(A33,2)&gt;=6)),AND(C33="",D33&gt;E33,OR(WEEKDAY(A33,2)&gt;=5)),AND(C33&lt;&gt;"",D33&gt;E33,WEEKDAY(A33,2)&gt;=5)),ColTime(Data!$J$6,Data!$L$6,D33,E33),"")</f>
        <v/>
      </c>
      <c r="S33" s="212" t="str">
        <f>IFERROR(IF(OR(AND(WEEKDAY(A33,2)&gt;1,WEEKDAY(A33,2)&lt;6,D33&lt;E33,C33=""),AND(C33="",WEEKDAY(A33,2)=1,E33&lt;D33),AND(C33&lt;&gt;"",D33&lt;E33,WEEKDAY(A33,2)&gt;1,WEEKDAY(A33,2)&lt;4),AND(C33&lt;&gt;"",D33&gt;E33,WEEKDAY(A33,2)=1)),ColTime(Data!$J$6,Data!$L$6,D33,E33),""),"")</f>
        <v/>
      </c>
      <c r="T33" s="212"/>
      <c r="U33" s="213" t="str">
        <f>IF(F33="","",IF(AND(C33&lt;&gt;"",OR(D33&lt;E33,AND(D33&gt;E33,C367&lt;&gt;""))),ColTime(Data!$J$6,Data!$L$6,D33,E33),""))</f>
        <v/>
      </c>
      <c r="V33" s="214"/>
      <c r="W33" s="148"/>
      <c r="Z33" s="148"/>
      <c r="AE33" s="194"/>
    </row>
    <row r="34" spans="1:31" ht="15" customHeight="1" x14ac:dyDescent="0.2">
      <c r="A34" s="151">
        <f t="shared" si="3"/>
        <v>43859</v>
      </c>
      <c r="B34" s="139" t="str">
        <f t="shared" si="24"/>
        <v>On</v>
      </c>
      <c r="C34" s="140" t="str">
        <f t="shared" si="25"/>
        <v/>
      </c>
      <c r="D34" s="141"/>
      <c r="E34" s="141"/>
      <c r="F34" s="142" t="str">
        <f t="shared" si="26"/>
        <v/>
      </c>
      <c r="G34" s="270"/>
      <c r="H34" s="270"/>
      <c r="I34" s="270"/>
      <c r="J34" s="143" t="str">
        <f>IF(OR(AND(C34&lt;&gt;"",D34&gt;E34,WEEKDAY(A34,2)=5),AND(C34="",WEEKDAY(A34,2)&gt;5)),IF(D34="","",ColTime(Data!$J$3,Data!$L$3,D34,E34)),"")</f>
        <v/>
      </c>
      <c r="K34" s="143" t="str">
        <f t="shared" si="27"/>
        <v/>
      </c>
      <c r="L34" s="144" t="str">
        <f t="shared" si="28"/>
        <v/>
      </c>
      <c r="M34" s="144" t="str">
        <f t="shared" si="29"/>
        <v/>
      </c>
      <c r="N34" s="144" t="str">
        <f t="shared" si="30"/>
        <v/>
      </c>
      <c r="O34" s="146" t="str">
        <f t="shared" si="31"/>
        <v/>
      </c>
      <c r="P34" s="146" t="str">
        <f t="shared" si="32"/>
        <v/>
      </c>
      <c r="Q34" s="146" t="str">
        <f t="shared" si="10"/>
        <v/>
      </c>
      <c r="R34" s="144" t="str">
        <f>IF(OR(AND(C34="",D34&lt;E34,OR(WEEKDAY(A34,2)=1,WEEKDAY(A34,2)&gt;=6)),AND(C34="",D34&gt;E34,OR(WEEKDAY(A34,2)&gt;=5)),AND(C34&lt;&gt;"",D34&gt;E34,WEEKDAY(A34,2)&gt;=5)),ColTime(Data!$J$6,Data!$L$6,D34,E34),"")</f>
        <v/>
      </c>
      <c r="S34" s="212" t="str">
        <f>IFERROR(IF(OR(AND(WEEKDAY(A34,2)&gt;1,WEEKDAY(A34,2)&lt;6,D34&lt;E34,C34=""),AND(C34="",WEEKDAY(A34,2)=1,E34&lt;D34),AND(C34&lt;&gt;"",D34&lt;E34,WEEKDAY(A34,2)&gt;1,WEEKDAY(A34,2)&lt;4),AND(C34&lt;&gt;"",D34&gt;E34,WEEKDAY(A34,2)=1)),ColTime(Data!$J$6,Data!$L$6,D34,E34),""),"")</f>
        <v/>
      </c>
      <c r="T34" s="212"/>
      <c r="U34" s="213" t="str">
        <f>IF(F34="","",IF(AND(C34&lt;&gt;"",OR(D34&lt;E34,AND(D34&gt;E34,C370&lt;&gt;""))),ColTime(Data!$J$6,Data!$L$6,D34,E34),""))</f>
        <v/>
      </c>
      <c r="V34" s="214"/>
      <c r="W34" s="148"/>
      <c r="Z34" s="148"/>
      <c r="AE34" s="194"/>
    </row>
    <row r="35" spans="1:31" ht="15" customHeight="1" x14ac:dyDescent="0.2">
      <c r="A35" s="151">
        <f t="shared" si="3"/>
        <v>43860</v>
      </c>
      <c r="B35" s="139" t="str">
        <f t="shared" si="24"/>
        <v>To</v>
      </c>
      <c r="C35" s="140" t="str">
        <f t="shared" si="25"/>
        <v/>
      </c>
      <c r="D35" s="141"/>
      <c r="E35" s="141"/>
      <c r="F35" s="142" t="str">
        <f t="shared" si="26"/>
        <v/>
      </c>
      <c r="G35" s="270"/>
      <c r="H35" s="270"/>
      <c r="I35" s="270"/>
      <c r="J35" s="143" t="str">
        <f>IF(OR(AND(C35&lt;&gt;"",D35&gt;E35,WEEKDAY(A35,2)=5),AND(C35="",WEEKDAY(A35,2)&gt;5)),IF(D35="","",ColTime(Data!$J$3,Data!$L$3,D35,E35)),"")</f>
        <v/>
      </c>
      <c r="K35" s="143" t="str">
        <f t="shared" si="27"/>
        <v/>
      </c>
      <c r="L35" s="144" t="str">
        <f t="shared" si="28"/>
        <v/>
      </c>
      <c r="M35" s="144" t="str">
        <f t="shared" si="29"/>
        <v/>
      </c>
      <c r="N35" s="144" t="str">
        <f t="shared" si="30"/>
        <v/>
      </c>
      <c r="O35" s="146" t="str">
        <f t="shared" si="31"/>
        <v/>
      </c>
      <c r="P35" s="146" t="str">
        <f t="shared" si="32"/>
        <v/>
      </c>
      <c r="Q35" s="146" t="str">
        <f t="shared" si="10"/>
        <v/>
      </c>
      <c r="R35" s="144" t="str">
        <f>IF(OR(AND(C35="",D35&lt;E35,OR(WEEKDAY(A35,2)=1,WEEKDAY(A35,2)&gt;=6)),AND(C35="",D35&gt;E35,OR(WEEKDAY(A35,2)&gt;=5)),AND(C35&lt;&gt;"",D35&gt;E35,WEEKDAY(A35,2)&gt;=5)),ColTime(Data!$J$6,Data!$L$6,D35,E35),"")</f>
        <v/>
      </c>
      <c r="S35" s="212" t="str">
        <f>IFERROR(IF(OR(AND(WEEKDAY(A35,2)&gt;1,WEEKDAY(A35,2)&lt;6,D35&lt;E35,C35=""),AND(C35="",WEEKDAY(A35,2)=1,E35&lt;D35),AND(C35&lt;&gt;"",D35&lt;E35,WEEKDAY(A35,2)&gt;1,WEEKDAY(A35,2)&lt;4),AND(C35&lt;&gt;"",D35&gt;E35,WEEKDAY(A35,2)=1)),ColTime(Data!$J$6,Data!$L$6,D35,E35),""),"")</f>
        <v/>
      </c>
      <c r="T35" s="212"/>
      <c r="U35" s="213" t="str">
        <f>IF(F35="","",IF(AND(C35&lt;&gt;"",OR(D35&lt;E35,AND(D35&gt;E35,C371&lt;&gt;""))),ColTime(Data!$J$6,Data!$L$6,D35,E35),""))</f>
        <v/>
      </c>
      <c r="V35" s="214"/>
      <c r="W35" s="148"/>
      <c r="Z35" s="148"/>
      <c r="AE35" s="194"/>
    </row>
    <row r="36" spans="1:31" ht="15" customHeight="1" x14ac:dyDescent="0.2">
      <c r="A36" s="151">
        <f t="shared" si="3"/>
        <v>43861</v>
      </c>
      <c r="B36" s="139" t="str">
        <f t="shared" si="24"/>
        <v>Fr</v>
      </c>
      <c r="C36" s="140" t="str">
        <f t="shared" si="25"/>
        <v/>
      </c>
      <c r="D36" s="141"/>
      <c r="E36" s="141"/>
      <c r="F36" s="142" t="str">
        <f t="shared" si="26"/>
        <v/>
      </c>
      <c r="G36" s="270"/>
      <c r="H36" s="270"/>
      <c r="I36" s="270"/>
      <c r="J36" s="143" t="str">
        <f>IF(OR(AND(C36&lt;&gt;"",D36&gt;E36,WEEKDAY(A36,2)=5),AND(C36="",WEEKDAY(A36,2)&gt;5)),IF(D36="","",ColTime(Data!$J$3,Data!$L$3,D36,E36)),"")</f>
        <v/>
      </c>
      <c r="K36" s="143" t="str">
        <f t="shared" si="27"/>
        <v/>
      </c>
      <c r="L36" s="144" t="str">
        <f t="shared" si="28"/>
        <v/>
      </c>
      <c r="M36" s="144" t="str">
        <f t="shared" si="29"/>
        <v/>
      </c>
      <c r="N36" s="144" t="str">
        <f t="shared" si="30"/>
        <v/>
      </c>
      <c r="O36" s="146" t="str">
        <f t="shared" si="31"/>
        <v/>
      </c>
      <c r="P36" s="146" t="str">
        <f t="shared" si="32"/>
        <v/>
      </c>
      <c r="Q36" s="146" t="str">
        <f t="shared" si="10"/>
        <v/>
      </c>
      <c r="R36" s="144" t="str">
        <f>IF(OR(AND(C36="",D36&lt;E36,OR(WEEKDAY(A36,2)=1,WEEKDAY(A36,2)&gt;=6)),AND(C36="",D36&gt;E36,OR(WEEKDAY(A36,2)&gt;=5)),AND(C36&lt;&gt;"",D36&gt;E36,WEEKDAY(A36,2)&gt;=5)),ColTime(Data!$J$6,Data!$L$6,D36,E36),"")</f>
        <v/>
      </c>
      <c r="S36" s="212" t="str">
        <f>IFERROR(IF(OR(AND(WEEKDAY(A36,2)&gt;1,WEEKDAY(A36,2)&lt;6,D36&lt;E36,C36=""),AND(C36="",WEEKDAY(A36,2)=1,E36&lt;D36),AND(C36&lt;&gt;"",D36&lt;E36,WEEKDAY(A36,2)&gt;1,WEEKDAY(A36,2)&lt;4),AND(C36&lt;&gt;"",D36&gt;E36,WEEKDAY(A36,2)=1)),ColTime(Data!$J$6,Data!$L$6,D36,E36),""),"")</f>
        <v/>
      </c>
      <c r="T36" s="212"/>
      <c r="U36" s="213" t="str">
        <f>IF(F36="","",IF(AND(C36&lt;&gt;"",OR(D36&lt;E36,AND(D36&gt;E36,C372&lt;&gt;""))),ColTime(Data!$J$6,Data!$L$6,D36,E36),""))</f>
        <v/>
      </c>
      <c r="V36" s="214"/>
      <c r="W36" s="148"/>
      <c r="Z36" s="148"/>
      <c r="AE36" s="194"/>
    </row>
    <row r="37" spans="1:31" ht="15" customHeight="1" x14ac:dyDescent="0.2">
      <c r="A37" s="151">
        <f t="shared" si="3"/>
        <v>43862</v>
      </c>
      <c r="B37" s="139" t="str">
        <f t="shared" si="24"/>
        <v>Lø</v>
      </c>
      <c r="C37" s="140" t="str">
        <f t="shared" si="25"/>
        <v/>
      </c>
      <c r="D37" s="141"/>
      <c r="E37" s="141"/>
      <c r="F37" s="142" t="str">
        <f t="shared" si="26"/>
        <v/>
      </c>
      <c r="G37" s="270"/>
      <c r="H37" s="270"/>
      <c r="I37" s="270"/>
      <c r="J37" s="143" t="str">
        <f>IF(OR(AND(C37&lt;&gt;"",D37&gt;E37,WEEKDAY(A37,2)=5),AND(C37="",WEEKDAY(A37,2)&gt;5)),IF(D37="","",ColTime(Data!$J$3,Data!$L$3,D37,E37)),"")</f>
        <v/>
      </c>
      <c r="K37" s="143" t="str">
        <f t="shared" si="27"/>
        <v/>
      </c>
      <c r="L37" s="144" t="str">
        <f t="shared" si="28"/>
        <v/>
      </c>
      <c r="M37" s="144" t="str">
        <f t="shared" si="29"/>
        <v/>
      </c>
      <c r="N37" s="144" t="str">
        <f t="shared" si="30"/>
        <v/>
      </c>
      <c r="O37" s="146" t="str">
        <f t="shared" si="31"/>
        <v/>
      </c>
      <c r="P37" s="146" t="str">
        <f t="shared" si="32"/>
        <v/>
      </c>
      <c r="Q37" s="146" t="str">
        <f t="shared" si="10"/>
        <v/>
      </c>
      <c r="R37" s="144" t="str">
        <f>IF(OR(AND(C37="",D37&lt;E37,OR(WEEKDAY(A37,2)=1,WEEKDAY(A37,2)&gt;=6)),AND(C37="",D37&gt;E37,OR(WEEKDAY(A37,2)&gt;=5)),AND(C37&lt;&gt;"",D37&gt;E37,WEEKDAY(A37,2)&gt;=5)),ColTime(Data!$J$6,Data!$L$6,D37,E37),"")</f>
        <v/>
      </c>
      <c r="S37" s="212" t="str">
        <f>IFERROR(IF(OR(AND(WEEKDAY(A37,2)&gt;1,WEEKDAY(A37,2)&lt;6,D37&lt;E37,C37=""),AND(C37="",WEEKDAY(A37,2)=1,E37&lt;D37),AND(C37&lt;&gt;"",D37&lt;E37,WEEKDAY(A37,2)&gt;1,WEEKDAY(A37,2)&lt;4),AND(C37&lt;&gt;"",D37&gt;E37,WEEKDAY(A37,2)=1)),ColTime(Data!$J$6,Data!$L$6,D37,E37),""),"")</f>
        <v/>
      </c>
      <c r="T37" s="212"/>
      <c r="U37" s="213" t="str">
        <f>IF(F37="","",IF(AND(C37&lt;&gt;"",OR(D37&lt;E37,AND(D37&gt;E37,C373&lt;&gt;""))),ColTime(Data!$J$6,Data!$L$6,D37,E37),""))</f>
        <v/>
      </c>
      <c r="V37" s="214"/>
      <c r="W37" s="148"/>
      <c r="Z37" s="148"/>
      <c r="AE37" s="194"/>
    </row>
    <row r="38" spans="1:31" ht="15" customHeight="1" x14ac:dyDescent="0.2">
      <c r="A38" s="151">
        <f t="shared" si="3"/>
        <v>43863</v>
      </c>
      <c r="B38" s="139" t="str">
        <f t="shared" si="24"/>
        <v>Sø</v>
      </c>
      <c r="C38" s="140" t="str">
        <f t="shared" si="25"/>
        <v>Maria Renselsesdag</v>
      </c>
      <c r="D38" s="141"/>
      <c r="E38" s="141"/>
      <c r="F38" s="142" t="str">
        <f t="shared" si="26"/>
        <v/>
      </c>
      <c r="G38" s="270"/>
      <c r="H38" s="270"/>
      <c r="I38" s="270"/>
      <c r="J38" s="143" t="str">
        <f>IF(OR(AND(C38&lt;&gt;"",D38&gt;E38,WEEKDAY(A38,2)=5),AND(C38="",WEEKDAY(A38,2)&gt;5)),IF(D38="","",ColTime(Data!$J$3,Data!$L$3,D38,E38)),"")</f>
        <v/>
      </c>
      <c r="K38" s="143" t="str">
        <f t="shared" si="27"/>
        <v/>
      </c>
      <c r="L38" s="144" t="str">
        <f t="shared" si="28"/>
        <v/>
      </c>
      <c r="M38" s="144" t="str">
        <f t="shared" si="29"/>
        <v/>
      </c>
      <c r="N38" s="144" t="str">
        <f t="shared" si="30"/>
        <v/>
      </c>
      <c r="O38" s="146" t="str">
        <f t="shared" si="31"/>
        <v/>
      </c>
      <c r="P38" s="146" t="str">
        <f t="shared" si="32"/>
        <v/>
      </c>
      <c r="Q38" s="146" t="str">
        <f t="shared" si="10"/>
        <v/>
      </c>
      <c r="R38" s="144" t="str">
        <f>IF(OR(AND(C38="",D38&lt;E38,OR(WEEKDAY(A38,2)=1,WEEKDAY(A38,2)&gt;=6)),AND(C38="",D38&gt;E38,OR(WEEKDAY(A38,2)&gt;=5)),AND(C38&lt;&gt;"",D38&gt;E38,WEEKDAY(A38,2)&gt;=5)),ColTime(Data!$J$6,Data!$L$6,D38,E38),"")</f>
        <v/>
      </c>
      <c r="S38" s="212" t="str">
        <f>IFERROR(IF(OR(AND(WEEKDAY(A38,2)&gt;1,WEEKDAY(A38,2)&lt;6,D38&lt;E38,C38=""),AND(C38="",WEEKDAY(A38,2)=1,E38&lt;D38),AND(C38&lt;&gt;"",D38&lt;E38,WEEKDAY(A38,2)&gt;1,WEEKDAY(A38,2)&lt;4),AND(C38&lt;&gt;"",D38&gt;E38,WEEKDAY(A38,2)=1)),ColTime(Data!$J$6,Data!$L$6,D38,E38),""),"")</f>
        <v/>
      </c>
      <c r="T38" s="212"/>
      <c r="U38" s="213" t="str">
        <f>IF(F38="","",IF(AND(C38&lt;&gt;"",OR(D38&lt;E38,AND(D38&gt;E38,C374&lt;&gt;""))),ColTime(Data!$J$6,Data!$L$6,D38,E38),""))</f>
        <v/>
      </c>
      <c r="V38" s="214"/>
      <c r="W38" s="148"/>
      <c r="Z38" s="148"/>
      <c r="AE38" s="194"/>
    </row>
    <row r="39" spans="1:31" ht="15" customHeight="1" x14ac:dyDescent="0.2">
      <c r="A39" s="151">
        <f t="shared" si="3"/>
        <v>43864</v>
      </c>
      <c r="B39" s="139" t="str">
        <f t="shared" si="24"/>
        <v>Ma</v>
      </c>
      <c r="C39" s="140" t="str">
        <f t="shared" si="25"/>
        <v/>
      </c>
      <c r="D39" s="141"/>
      <c r="E39" s="141"/>
      <c r="F39" s="142" t="str">
        <f t="shared" si="26"/>
        <v/>
      </c>
      <c r="G39" s="270"/>
      <c r="H39" s="270"/>
      <c r="I39" s="270"/>
      <c r="J39" s="143" t="str">
        <f>IF(OR(AND(C39&lt;&gt;"",D39&gt;E39,WEEKDAY(A39,2)=5),AND(C39="",WEEKDAY(A39,2)&gt;5)),IF(D39="","",ColTime(Data!$J$3,Data!$L$3,D39,E39)),"")</f>
        <v/>
      </c>
      <c r="K39" s="143" t="str">
        <f t="shared" si="27"/>
        <v/>
      </c>
      <c r="L39" s="144" t="str">
        <f t="shared" si="28"/>
        <v/>
      </c>
      <c r="M39" s="144" t="str">
        <f t="shared" si="29"/>
        <v/>
      </c>
      <c r="N39" s="144" t="str">
        <f t="shared" si="30"/>
        <v/>
      </c>
      <c r="O39" s="146" t="str">
        <f t="shared" si="31"/>
        <v/>
      </c>
      <c r="P39" s="146" t="str">
        <f t="shared" si="32"/>
        <v/>
      </c>
      <c r="Q39" s="146" t="str">
        <f t="shared" si="10"/>
        <v/>
      </c>
      <c r="R39" s="144" t="str">
        <f>IF(OR(AND(C39="",D39&lt;E39,OR(WEEKDAY(A39,2)=1,WEEKDAY(A39,2)&gt;=6)),AND(C39="",D39&gt;E39,OR(WEEKDAY(A39,2)&gt;=5)),AND(C39&lt;&gt;"",D39&gt;E39,WEEKDAY(A39,2)&gt;=5)),ColTime(Data!$J$6,Data!$L$6,D39,E39),"")</f>
        <v/>
      </c>
      <c r="S39" s="212" t="str">
        <f>IFERROR(IF(OR(AND(WEEKDAY(A39,2)&gt;1,WEEKDAY(A39,2)&lt;6,D39&lt;E39,C39=""),AND(C39="",WEEKDAY(A39,2)=1,E39&lt;D39),AND(C39&lt;&gt;"",D39&lt;E39,WEEKDAY(A39,2)&gt;1,WEEKDAY(A39,2)&lt;4),AND(C39&lt;&gt;"",D39&gt;E39,WEEKDAY(A39,2)=1)),ColTime(Data!$J$6,Data!$L$6,D39,E39),""),"")</f>
        <v/>
      </c>
      <c r="T39" s="212"/>
      <c r="U39" s="213" t="str">
        <f>IF(F39="","",IF(AND(C39&lt;&gt;"",OR(D39&lt;E39,AND(D39&gt;E39,C375&lt;&gt;""))),ColTime(Data!$J$6,Data!$L$6,D39,E39),""))</f>
        <v/>
      </c>
      <c r="V39" s="214"/>
      <c r="W39" s="148"/>
      <c r="Z39" s="148"/>
      <c r="AE39" s="194"/>
    </row>
    <row r="40" spans="1:31" ht="15" customHeight="1" x14ac:dyDescent="0.2">
      <c r="A40" s="151">
        <f t="shared" si="3"/>
        <v>43865</v>
      </c>
      <c r="B40" s="139" t="str">
        <f t="shared" si="24"/>
        <v>Ti</v>
      </c>
      <c r="C40" s="140" t="str">
        <f t="shared" si="25"/>
        <v/>
      </c>
      <c r="D40" s="141"/>
      <c r="E40" s="141"/>
      <c r="F40" s="142" t="str">
        <f t="shared" si="26"/>
        <v/>
      </c>
      <c r="G40" s="270"/>
      <c r="H40" s="270"/>
      <c r="I40" s="270"/>
      <c r="J40" s="143" t="str">
        <f>IF(OR(AND(C40&lt;&gt;"",D40&gt;E40,WEEKDAY(A40,2)=5),AND(C40="",WEEKDAY(A40,2)&gt;5)),IF(D40="","",ColTime(Data!$J$3,Data!$L$3,D40,E40)),"")</f>
        <v/>
      </c>
      <c r="K40" s="143" t="str">
        <f t="shared" si="27"/>
        <v/>
      </c>
      <c r="L40" s="144" t="str">
        <f t="shared" si="28"/>
        <v/>
      </c>
      <c r="M40" s="144" t="str">
        <f t="shared" si="29"/>
        <v/>
      </c>
      <c r="N40" s="144" t="str">
        <f t="shared" si="30"/>
        <v/>
      </c>
      <c r="O40" s="146" t="str">
        <f t="shared" si="31"/>
        <v/>
      </c>
      <c r="P40" s="146" t="str">
        <f t="shared" si="32"/>
        <v/>
      </c>
      <c r="Q40" s="146" t="str">
        <f t="shared" si="10"/>
        <v/>
      </c>
      <c r="R40" s="144" t="str">
        <f>IF(OR(AND(C40="",D40&lt;E40,OR(WEEKDAY(A40,2)=1,WEEKDAY(A40,2)&gt;=6)),AND(C40="",D40&gt;E40,OR(WEEKDAY(A40,2)&gt;=5)),AND(C40&lt;&gt;"",D40&gt;E40,WEEKDAY(A40,2)&gt;=5)),ColTime(Data!$J$6,Data!$L$6,D40,E40),"")</f>
        <v/>
      </c>
      <c r="S40" s="212" t="str">
        <f>IFERROR(IF(OR(AND(WEEKDAY(A40,2)&gt;1,WEEKDAY(A40,2)&lt;6,D40&lt;E40,C40=""),AND(C40="",WEEKDAY(A40,2)=1,E40&lt;D40),AND(C40&lt;&gt;"",D40&lt;E40,WEEKDAY(A40,2)&gt;1,WEEKDAY(A40,2)&lt;4),AND(C40&lt;&gt;"",D40&gt;E40,WEEKDAY(A40,2)=1)),ColTime(Data!$J$6,Data!$L$6,D40,E40),""),"")</f>
        <v/>
      </c>
      <c r="T40" s="212"/>
      <c r="U40" s="213" t="str">
        <f>IF(F40="","",IF(AND(C40&lt;&gt;"",OR(D40&lt;E40,AND(D40&gt;E40,C376&lt;&gt;""))),ColTime(Data!$J$6,Data!$L$6,D40,E40),""))</f>
        <v/>
      </c>
      <c r="V40" s="214"/>
      <c r="W40" s="148"/>
      <c r="Z40" s="148"/>
      <c r="AE40" s="194"/>
    </row>
    <row r="41" spans="1:31" ht="15" customHeight="1" x14ac:dyDescent="0.2">
      <c r="A41" s="151">
        <f t="shared" si="3"/>
        <v>43866</v>
      </c>
      <c r="B41" s="139" t="str">
        <f t="shared" si="24"/>
        <v>On</v>
      </c>
      <c r="C41" s="140" t="str">
        <f t="shared" si="25"/>
        <v/>
      </c>
      <c r="D41" s="141"/>
      <c r="E41" s="141"/>
      <c r="F41" s="142" t="str">
        <f t="shared" si="26"/>
        <v/>
      </c>
      <c r="G41" s="270"/>
      <c r="H41" s="270"/>
      <c r="I41" s="270"/>
      <c r="J41" s="143" t="str">
        <f>IF(OR(AND(C41&lt;&gt;"",D41&gt;E41,WEEKDAY(A41,2)=5),AND(C41="",WEEKDAY(A41,2)&gt;5)),IF(D41="","",ColTime(Data!$J$3,Data!$L$3,D41,E41)),"")</f>
        <v/>
      </c>
      <c r="K41" s="143" t="str">
        <f t="shared" si="27"/>
        <v/>
      </c>
      <c r="L41" s="144" t="str">
        <f t="shared" si="28"/>
        <v/>
      </c>
      <c r="M41" s="144" t="str">
        <f t="shared" si="29"/>
        <v/>
      </c>
      <c r="N41" s="144" t="str">
        <f t="shared" si="30"/>
        <v/>
      </c>
      <c r="O41" s="146" t="str">
        <f t="shared" si="31"/>
        <v/>
      </c>
      <c r="P41" s="146" t="str">
        <f t="shared" si="32"/>
        <v/>
      </c>
      <c r="Q41" s="146" t="str">
        <f t="shared" si="10"/>
        <v/>
      </c>
      <c r="R41" s="144" t="str">
        <f>IF(OR(AND(C41="",D41&lt;E41,OR(WEEKDAY(A41,2)=1,WEEKDAY(A41,2)&gt;=6)),AND(C41="",D41&gt;E41,OR(WEEKDAY(A41,2)&gt;=5)),AND(C41&lt;&gt;"",D41&gt;E41,WEEKDAY(A41,2)&gt;=5)),ColTime(Data!$J$6,Data!$L$6,D41,E41),"")</f>
        <v/>
      </c>
      <c r="S41" s="212" t="str">
        <f>IFERROR(IF(OR(AND(WEEKDAY(A41,2)&gt;1,WEEKDAY(A41,2)&lt;6,D41&lt;E41,C41=""),AND(C41="",WEEKDAY(A41,2)=1,E41&lt;D41),AND(C41&lt;&gt;"",D41&lt;E41,WEEKDAY(A41,2)&gt;1,WEEKDAY(A41,2)&lt;4),AND(C41&lt;&gt;"",D41&gt;E41,WEEKDAY(A41,2)=1)),ColTime(Data!$J$6,Data!$L$6,D41,E41),""),"")</f>
        <v/>
      </c>
      <c r="T41" s="212"/>
      <c r="U41" s="213" t="str">
        <f>IF(F41="","",IF(AND(C41&lt;&gt;"",OR(D41&lt;E41,AND(D41&gt;E41,C377&lt;&gt;""))),ColTime(Data!$J$6,Data!$L$6,D41,E41),""))</f>
        <v/>
      </c>
      <c r="V41" s="214"/>
      <c r="W41" s="148"/>
      <c r="Z41" s="148"/>
      <c r="AE41" s="194"/>
    </row>
    <row r="42" spans="1:31" ht="15" customHeight="1" x14ac:dyDescent="0.2">
      <c r="A42" s="151">
        <f t="shared" si="3"/>
        <v>43867</v>
      </c>
      <c r="B42" s="139" t="str">
        <f t="shared" si="24"/>
        <v>To</v>
      </c>
      <c r="C42" s="140" t="str">
        <f t="shared" si="25"/>
        <v/>
      </c>
      <c r="D42" s="141"/>
      <c r="E42" s="141"/>
      <c r="F42" s="142" t="str">
        <f t="shared" si="26"/>
        <v/>
      </c>
      <c r="G42" s="270"/>
      <c r="H42" s="270"/>
      <c r="I42" s="270"/>
      <c r="J42" s="143" t="str">
        <f>IF(OR(AND(C42&lt;&gt;"",D42&gt;E42,WEEKDAY(A42,2)=5),AND(C42="",WEEKDAY(A42,2)&gt;5)),IF(D42="","",ColTime(Data!$J$3,Data!$L$3,D42,E42)),"")</f>
        <v/>
      </c>
      <c r="K42" s="143" t="str">
        <f t="shared" si="27"/>
        <v/>
      </c>
      <c r="L42" s="144" t="str">
        <f t="shared" si="28"/>
        <v/>
      </c>
      <c r="M42" s="144" t="str">
        <f t="shared" si="29"/>
        <v/>
      </c>
      <c r="N42" s="144" t="str">
        <f t="shared" si="30"/>
        <v/>
      </c>
      <c r="O42" s="146" t="str">
        <f t="shared" si="31"/>
        <v/>
      </c>
      <c r="P42" s="146" t="str">
        <f t="shared" si="32"/>
        <v/>
      </c>
      <c r="Q42" s="146" t="str">
        <f t="shared" si="10"/>
        <v/>
      </c>
      <c r="R42" s="144" t="str">
        <f>IF(OR(AND(C42="",D42&lt;E42,OR(WEEKDAY(A42,2)=1,WEEKDAY(A42,2)&gt;=6)),AND(C42="",D42&gt;E42,OR(WEEKDAY(A42,2)&gt;=5)),AND(C42&lt;&gt;"",D42&gt;E42,WEEKDAY(A42,2)&gt;=5)),ColTime(Data!$J$6,Data!$L$6,D42,E42),"")</f>
        <v/>
      </c>
      <c r="S42" s="212" t="str">
        <f>IFERROR(IF(OR(AND(WEEKDAY(A42,2)&gt;1,WEEKDAY(A42,2)&lt;6,D42&lt;E42,C42=""),AND(C42="",WEEKDAY(A42,2)=1,E42&lt;D42),AND(C42&lt;&gt;"",D42&lt;E42,WEEKDAY(A42,2)&gt;1,WEEKDAY(A42,2)&lt;4),AND(C42&lt;&gt;"",D42&gt;E42,WEEKDAY(A42,2)=1)),ColTime(Data!$J$6,Data!$L$6,D42,E42),""),"")</f>
        <v/>
      </c>
      <c r="T42" s="212"/>
      <c r="U42" s="213" t="str">
        <f>IF(F42="","",IF(AND(C42&lt;&gt;"",OR(D42&lt;E42,AND(D42&gt;E42,C378&lt;&gt;""))),ColTime(Data!$J$6,Data!$L$6,D42,E42),""))</f>
        <v/>
      </c>
      <c r="V42" s="214"/>
      <c r="W42" s="148"/>
      <c r="Z42" s="148"/>
      <c r="AE42" s="194"/>
    </row>
    <row r="43" spans="1:31" ht="15" customHeight="1" x14ac:dyDescent="0.2">
      <c r="A43" s="151">
        <f t="shared" si="3"/>
        <v>43868</v>
      </c>
      <c r="B43" s="139" t="str">
        <f t="shared" si="24"/>
        <v>Fr</v>
      </c>
      <c r="C43" s="140" t="str">
        <f t="shared" si="25"/>
        <v/>
      </c>
      <c r="D43" s="141"/>
      <c r="E43" s="141"/>
      <c r="F43" s="142" t="str">
        <f t="shared" si="26"/>
        <v/>
      </c>
      <c r="G43" s="270"/>
      <c r="H43" s="270"/>
      <c r="I43" s="270"/>
      <c r="J43" s="143" t="str">
        <f>IF(OR(AND(C43&lt;&gt;"",D43&gt;E43,WEEKDAY(A43,2)=5),AND(C43="",WEEKDAY(A43,2)&gt;5)),IF(D43="","",ColTime(Data!$J$3,Data!$L$3,D43,E43)),"")</f>
        <v/>
      </c>
      <c r="K43" s="143" t="str">
        <f t="shared" si="27"/>
        <v/>
      </c>
      <c r="L43" s="144" t="str">
        <f t="shared" si="28"/>
        <v/>
      </c>
      <c r="M43" s="144" t="str">
        <f t="shared" si="29"/>
        <v/>
      </c>
      <c r="N43" s="144" t="str">
        <f t="shared" si="30"/>
        <v/>
      </c>
      <c r="O43" s="146" t="str">
        <f t="shared" si="31"/>
        <v/>
      </c>
      <c r="P43" s="146" t="str">
        <f t="shared" si="32"/>
        <v/>
      </c>
      <c r="Q43" s="146" t="str">
        <f t="shared" si="10"/>
        <v/>
      </c>
      <c r="R43" s="144" t="str">
        <f>IF(OR(AND(C43="",D43&lt;E43,OR(WEEKDAY(A43,2)=1,WEEKDAY(A43,2)&gt;=6)),AND(C43="",D43&gt;E43,OR(WEEKDAY(A43,2)&gt;=5)),AND(C43&lt;&gt;"",D43&gt;E43,WEEKDAY(A43,2)&gt;=5)),ColTime(Data!$J$6,Data!$L$6,D43,E43),"")</f>
        <v/>
      </c>
      <c r="S43" s="212" t="str">
        <f>IFERROR(IF(OR(AND(WEEKDAY(A43,2)&gt;1,WEEKDAY(A43,2)&lt;6,D43&lt;E43,C43=""),AND(C43="",WEEKDAY(A43,2)=1,E43&lt;D43),AND(C43&lt;&gt;"",D43&lt;E43,WEEKDAY(A43,2)&gt;1,WEEKDAY(A43,2)&lt;4),AND(C43&lt;&gt;"",D43&gt;E43,WEEKDAY(A43,2)=1)),ColTime(Data!$J$6,Data!$L$6,D43,E43),""),"")</f>
        <v/>
      </c>
      <c r="T43" s="212"/>
      <c r="U43" s="213" t="str">
        <f>IF(F43="","",IF(AND(C43&lt;&gt;"",OR(D43&lt;E43,AND(D43&gt;E43,C379&lt;&gt;""))),ColTime(Data!$J$6,Data!$L$6,D43,E43),""))</f>
        <v/>
      </c>
      <c r="V43" s="214"/>
      <c r="W43" s="148"/>
      <c r="Z43" s="148"/>
      <c r="AE43" s="194"/>
    </row>
    <row r="44" spans="1:31" ht="15" customHeight="1" x14ac:dyDescent="0.2">
      <c r="A44" s="151">
        <f t="shared" si="3"/>
        <v>43869</v>
      </c>
      <c r="B44" s="139" t="str">
        <f t="shared" si="24"/>
        <v>Lø</v>
      </c>
      <c r="C44" s="140" t="str">
        <f t="shared" si="25"/>
        <v/>
      </c>
      <c r="D44" s="141"/>
      <c r="E44" s="141"/>
      <c r="F44" s="142" t="str">
        <f t="shared" si="26"/>
        <v/>
      </c>
      <c r="G44" s="270"/>
      <c r="H44" s="270"/>
      <c r="I44" s="270"/>
      <c r="J44" s="143" t="str">
        <f>IF(OR(AND(C44&lt;&gt;"",D44&gt;E44,WEEKDAY(A44,2)=5),AND(C44="",WEEKDAY(A44,2)&gt;5)),IF(D44="","",ColTime(Data!$J$3,Data!$L$3,D44,E44)),"")</f>
        <v/>
      </c>
      <c r="K44" s="143" t="str">
        <f t="shared" si="27"/>
        <v/>
      </c>
      <c r="L44" s="144" t="str">
        <f t="shared" si="28"/>
        <v/>
      </c>
      <c r="M44" s="144" t="str">
        <f t="shared" si="29"/>
        <v/>
      </c>
      <c r="N44" s="144" t="str">
        <f t="shared" si="30"/>
        <v/>
      </c>
      <c r="O44" s="146" t="str">
        <f t="shared" si="31"/>
        <v/>
      </c>
      <c r="P44" s="146" t="str">
        <f t="shared" si="32"/>
        <v/>
      </c>
      <c r="Q44" s="146" t="str">
        <f t="shared" si="10"/>
        <v/>
      </c>
      <c r="R44" s="144" t="str">
        <f>IF(OR(AND(C44="",D44&lt;E44,OR(WEEKDAY(A44,2)=1,WEEKDAY(A44,2)&gt;=6)),AND(C44="",D44&gt;E44,OR(WEEKDAY(A44,2)&gt;=5)),AND(C44&lt;&gt;"",D44&gt;E44,WEEKDAY(A44,2)&gt;=5)),ColTime(Data!$J$6,Data!$L$6,D44,E44),"")</f>
        <v/>
      </c>
      <c r="S44" s="212" t="str">
        <f>IFERROR(IF(OR(AND(WEEKDAY(A44,2)&gt;1,WEEKDAY(A44,2)&lt;6,D44&lt;E44,C44=""),AND(C44="",WEEKDAY(A44,2)=1,E44&lt;D44),AND(C44&lt;&gt;"",D44&lt;E44,WEEKDAY(A44,2)&gt;1,WEEKDAY(A44,2)&lt;4),AND(C44&lt;&gt;"",D44&gt;E44,WEEKDAY(A44,2)=1)),ColTime(Data!$J$6,Data!$L$6,D44,E44),""),"")</f>
        <v/>
      </c>
      <c r="T44" s="212"/>
      <c r="U44" s="213" t="str">
        <f>IF(F44="","",IF(AND(C44&lt;&gt;"",OR(D44&lt;E44,AND(D44&gt;E44,C380&lt;&gt;""))),ColTime(Data!$J$6,Data!$L$6,D44,E44),""))</f>
        <v/>
      </c>
      <c r="V44" s="214"/>
      <c r="W44" s="148"/>
      <c r="Z44" s="148"/>
      <c r="AE44" s="194"/>
    </row>
    <row r="45" spans="1:31" ht="15" customHeight="1" x14ac:dyDescent="0.2">
      <c r="A45" s="151">
        <f t="shared" si="3"/>
        <v>43870</v>
      </c>
      <c r="B45" s="139" t="str">
        <f t="shared" si="24"/>
        <v>Sø</v>
      </c>
      <c r="C45" s="140" t="str">
        <f t="shared" si="25"/>
        <v/>
      </c>
      <c r="D45" s="141"/>
      <c r="E45" s="141"/>
      <c r="F45" s="142" t="str">
        <f t="shared" si="26"/>
        <v/>
      </c>
      <c r="G45" s="270"/>
      <c r="H45" s="270"/>
      <c r="I45" s="270"/>
      <c r="J45" s="143" t="str">
        <f>IF(OR(AND(C45&lt;&gt;"",D45&gt;E45,WEEKDAY(A45,2)=5),AND(C45="",WEEKDAY(A45,2)&gt;5)),IF(D45="","",ColTime(Data!$J$3,Data!$L$3,D45,E45)),"")</f>
        <v/>
      </c>
      <c r="K45" s="143" t="str">
        <f t="shared" si="27"/>
        <v/>
      </c>
      <c r="L45" s="144" t="str">
        <f t="shared" si="28"/>
        <v/>
      </c>
      <c r="M45" s="144" t="str">
        <f t="shared" si="29"/>
        <v/>
      </c>
      <c r="N45" s="144" t="str">
        <f t="shared" si="30"/>
        <v/>
      </c>
      <c r="O45" s="146" t="str">
        <f t="shared" si="31"/>
        <v/>
      </c>
      <c r="P45" s="146" t="str">
        <f t="shared" si="32"/>
        <v/>
      </c>
      <c r="Q45" s="146" t="str">
        <f t="shared" si="10"/>
        <v/>
      </c>
      <c r="R45" s="144" t="str">
        <f>IF(OR(AND(C45="",D45&lt;E45,OR(WEEKDAY(A45,2)=1,WEEKDAY(A45,2)&gt;=6)),AND(C45="",D45&gt;E45,OR(WEEKDAY(A45,2)&gt;=5)),AND(C45&lt;&gt;"",D45&gt;E45,WEEKDAY(A45,2)&gt;=5)),ColTime(Data!$J$6,Data!$L$6,D45,E45),"")</f>
        <v/>
      </c>
      <c r="S45" s="212" t="str">
        <f>IFERROR(IF(OR(AND(WEEKDAY(A45,2)&gt;1,WEEKDAY(A45,2)&lt;6,D45&lt;E45,C45=""),AND(C45="",WEEKDAY(A45,2)=1,E45&lt;D45),AND(C45&lt;&gt;"",D45&lt;E45,WEEKDAY(A45,2)&gt;1,WEEKDAY(A45,2)&lt;4),AND(C45&lt;&gt;"",D45&gt;E45,WEEKDAY(A45,2)=1)),ColTime(Data!$J$6,Data!$L$6,D45,E45),""),"")</f>
        <v/>
      </c>
      <c r="T45" s="212"/>
      <c r="U45" s="213" t="str">
        <f>IF(F45="","",IF(AND(C45&lt;&gt;"",OR(D45&lt;E45,AND(D45&gt;E45,C381&lt;&gt;""))),ColTime(Data!$J$6,Data!$L$6,D45,E45),""))</f>
        <v/>
      </c>
      <c r="V45" s="214"/>
      <c r="W45" s="148"/>
      <c r="Z45" s="148"/>
      <c r="AE45" s="194"/>
    </row>
    <row r="46" spans="1:31" ht="15" customHeight="1" x14ac:dyDescent="0.2">
      <c r="A46" s="151">
        <f t="shared" si="3"/>
        <v>43871</v>
      </c>
      <c r="B46" s="139" t="str">
        <f t="shared" si="24"/>
        <v>Ma</v>
      </c>
      <c r="C46" s="140" t="str">
        <f t="shared" si="25"/>
        <v/>
      </c>
      <c r="D46" s="141"/>
      <c r="E46" s="141"/>
      <c r="F46" s="142" t="str">
        <f t="shared" si="26"/>
        <v/>
      </c>
      <c r="G46" s="270"/>
      <c r="H46" s="270"/>
      <c r="I46" s="270"/>
      <c r="J46" s="143" t="str">
        <f>IF(OR(AND(C46&lt;&gt;"",D46&gt;E46,WEEKDAY(A46,2)=5),AND(C46="",WEEKDAY(A46,2)&gt;5)),IF(D46="","",ColTime(Data!$J$3,Data!$L$3,D46,E46)),"")</f>
        <v/>
      </c>
      <c r="K46" s="143" t="str">
        <f t="shared" si="27"/>
        <v/>
      </c>
      <c r="L46" s="144" t="str">
        <f t="shared" si="28"/>
        <v/>
      </c>
      <c r="M46" s="144" t="str">
        <f t="shared" si="29"/>
        <v/>
      </c>
      <c r="N46" s="144" t="str">
        <f t="shared" si="30"/>
        <v/>
      </c>
      <c r="O46" s="146" t="str">
        <f t="shared" si="31"/>
        <v/>
      </c>
      <c r="P46" s="146" t="str">
        <f t="shared" si="32"/>
        <v/>
      </c>
      <c r="Q46" s="146" t="str">
        <f t="shared" si="10"/>
        <v/>
      </c>
      <c r="R46" s="144" t="str">
        <f>IF(OR(AND(C46="",D46&lt;E46,OR(WEEKDAY(A46,2)=1,WEEKDAY(A46,2)&gt;=6)),AND(C46="",D46&gt;E46,OR(WEEKDAY(A46,2)&gt;=5)),AND(C46&lt;&gt;"",D46&gt;E46,WEEKDAY(A46,2)&gt;=5)),ColTime(Data!$J$6,Data!$L$6,D46,E46),"")</f>
        <v/>
      </c>
      <c r="S46" s="212" t="str">
        <f>IFERROR(IF(OR(AND(WEEKDAY(A46,2)&gt;1,WEEKDAY(A46,2)&lt;6,D46&lt;E46,C46=""),AND(C46="",WEEKDAY(A46,2)=1,E46&lt;D46),AND(C46&lt;&gt;"",D46&lt;E46,WEEKDAY(A46,2)&gt;1,WEEKDAY(A46,2)&lt;4),AND(C46&lt;&gt;"",D46&gt;E46,WEEKDAY(A46,2)=1)),ColTime(Data!$J$6,Data!$L$6,D46,E46),""),"")</f>
        <v/>
      </c>
      <c r="T46" s="212"/>
      <c r="U46" s="213" t="str">
        <f>IF(F46="","",IF(AND(C46&lt;&gt;"",OR(D46&lt;E46,AND(D46&gt;E46,C382&lt;&gt;""))),ColTime(Data!$J$6,Data!$L$6,D46,E46),""))</f>
        <v/>
      </c>
      <c r="V46" s="214"/>
      <c r="W46" s="148"/>
      <c r="Z46" s="148"/>
      <c r="AE46" s="194"/>
    </row>
    <row r="47" spans="1:31" ht="15" customHeight="1" x14ac:dyDescent="0.2">
      <c r="A47" s="151">
        <f t="shared" si="3"/>
        <v>43872</v>
      </c>
      <c r="B47" s="139" t="str">
        <f t="shared" si="24"/>
        <v>Ti</v>
      </c>
      <c r="C47" s="140" t="str">
        <f t="shared" si="25"/>
        <v/>
      </c>
      <c r="D47" s="141"/>
      <c r="E47" s="141"/>
      <c r="F47" s="142" t="str">
        <f t="shared" si="26"/>
        <v/>
      </c>
      <c r="G47" s="270"/>
      <c r="H47" s="270"/>
      <c r="I47" s="270"/>
      <c r="J47" s="143" t="str">
        <f>IF(OR(AND(C47&lt;&gt;"",D47&gt;E47,WEEKDAY(A47,2)=5),AND(C47="",WEEKDAY(A47,2)&gt;5)),IF(D47="","",ColTime(Data!$J$3,Data!$L$3,D47,E47)),"")</f>
        <v/>
      </c>
      <c r="K47" s="143" t="str">
        <f t="shared" si="27"/>
        <v/>
      </c>
      <c r="L47" s="144" t="str">
        <f t="shared" si="28"/>
        <v/>
      </c>
      <c r="M47" s="144" t="str">
        <f t="shared" si="29"/>
        <v/>
      </c>
      <c r="N47" s="144" t="str">
        <f t="shared" si="30"/>
        <v/>
      </c>
      <c r="O47" s="146" t="str">
        <f t="shared" si="31"/>
        <v/>
      </c>
      <c r="P47" s="146" t="str">
        <f t="shared" si="32"/>
        <v/>
      </c>
      <c r="Q47" s="146" t="str">
        <f t="shared" si="10"/>
        <v/>
      </c>
      <c r="R47" s="144" t="str">
        <f>IF(OR(AND(C47="",D47&lt;E47,OR(WEEKDAY(A47,2)=1,WEEKDAY(A47,2)&gt;=6)),AND(C47="",D47&gt;E47,OR(WEEKDAY(A47,2)&gt;=5)),AND(C47&lt;&gt;"",D47&gt;E47,WEEKDAY(A47,2)&gt;=5)),ColTime(Data!$J$6,Data!$L$6,D47,E47),"")</f>
        <v/>
      </c>
      <c r="S47" s="212" t="str">
        <f>IFERROR(IF(OR(AND(WEEKDAY(A47,2)&gt;1,WEEKDAY(A47,2)&lt;6,D47&lt;E47,C47=""),AND(C47="",WEEKDAY(A47,2)=1,E47&lt;D47),AND(C47&lt;&gt;"",D47&lt;E47,WEEKDAY(A47,2)&gt;1,WEEKDAY(A47,2)&lt;4),AND(C47&lt;&gt;"",D47&gt;E47,WEEKDAY(A47,2)=1)),ColTime(Data!$J$6,Data!$L$6,D47,E47),""),"")</f>
        <v/>
      </c>
      <c r="T47" s="212"/>
      <c r="U47" s="213" t="str">
        <f>IF(F47="","",IF(AND(C47&lt;&gt;"",OR(D47&lt;E47,AND(D47&gt;E47,C383&lt;&gt;""))),ColTime(Data!$J$6,Data!$L$6,D47,E47),""))</f>
        <v/>
      </c>
      <c r="V47" s="214"/>
      <c r="W47" s="148"/>
      <c r="Z47" s="148"/>
      <c r="AE47" s="194"/>
    </row>
    <row r="48" spans="1:31" ht="15" customHeight="1" x14ac:dyDescent="0.2">
      <c r="A48" s="151">
        <f t="shared" si="3"/>
        <v>43873</v>
      </c>
      <c r="B48" s="139" t="str">
        <f t="shared" si="24"/>
        <v>On</v>
      </c>
      <c r="C48" s="140" t="str">
        <f t="shared" si="25"/>
        <v/>
      </c>
      <c r="D48" s="141"/>
      <c r="E48" s="141"/>
      <c r="F48" s="142" t="str">
        <f t="shared" si="26"/>
        <v/>
      </c>
      <c r="G48" s="270"/>
      <c r="H48" s="270"/>
      <c r="I48" s="270"/>
      <c r="J48" s="143" t="str">
        <f>IF(OR(AND(C48&lt;&gt;"",D48&gt;E48,WEEKDAY(A48,2)=5),AND(C48="",WEEKDAY(A48,2)&gt;5)),IF(D48="","",ColTime(Data!$J$3,Data!$L$3,D48,E48)),"")</f>
        <v/>
      </c>
      <c r="K48" s="143" t="str">
        <f t="shared" si="27"/>
        <v/>
      </c>
      <c r="L48" s="144" t="str">
        <f t="shared" si="28"/>
        <v/>
      </c>
      <c r="M48" s="144" t="str">
        <f t="shared" si="29"/>
        <v/>
      </c>
      <c r="N48" s="144" t="str">
        <f t="shared" si="30"/>
        <v/>
      </c>
      <c r="O48" s="146" t="str">
        <f t="shared" si="31"/>
        <v/>
      </c>
      <c r="P48" s="146" t="str">
        <f t="shared" si="32"/>
        <v/>
      </c>
      <c r="Q48" s="146" t="str">
        <f t="shared" si="10"/>
        <v/>
      </c>
      <c r="R48" s="144" t="str">
        <f>IF(OR(AND(C48="",D48&lt;E48,OR(WEEKDAY(A48,2)=1,WEEKDAY(A48,2)&gt;=6)),AND(C48="",D48&gt;E48,OR(WEEKDAY(A48,2)&gt;=5)),AND(C48&lt;&gt;"",D48&gt;E48,WEEKDAY(A48,2)&gt;=5)),ColTime(Data!$J$6,Data!$L$6,D48,E48),"")</f>
        <v/>
      </c>
      <c r="S48" s="212" t="str">
        <f>IFERROR(IF(OR(AND(WEEKDAY(A48,2)&gt;1,WEEKDAY(A48,2)&lt;6,D48&lt;E48,C48=""),AND(C48="",WEEKDAY(A48,2)=1,E48&lt;D48),AND(C48&lt;&gt;"",D48&lt;E48,WEEKDAY(A48,2)&gt;1,WEEKDAY(A48,2)&lt;4),AND(C48&lt;&gt;"",D48&gt;E48,WEEKDAY(A48,2)=1)),ColTime(Data!$J$6,Data!$L$6,D48,E48),""),"")</f>
        <v/>
      </c>
      <c r="T48" s="212"/>
      <c r="U48" s="213" t="str">
        <f>IF(F48="","",IF(AND(C48&lt;&gt;"",OR(D48&lt;E48,AND(D48&gt;E48,C384&lt;&gt;""))),ColTime(Data!$J$6,Data!$L$6,D48,E48),""))</f>
        <v/>
      </c>
      <c r="V48" s="214"/>
      <c r="W48" s="148"/>
      <c r="Z48" s="148"/>
      <c r="AE48" s="194"/>
    </row>
    <row r="49" spans="1:31" ht="15" customHeight="1" x14ac:dyDescent="0.2">
      <c r="A49" s="151">
        <f t="shared" si="3"/>
        <v>43874</v>
      </c>
      <c r="B49" s="139" t="str">
        <f t="shared" si="24"/>
        <v>To</v>
      </c>
      <c r="C49" s="140" t="str">
        <f t="shared" si="25"/>
        <v/>
      </c>
      <c r="D49" s="141"/>
      <c r="E49" s="141"/>
      <c r="F49" s="142" t="str">
        <f t="shared" si="26"/>
        <v/>
      </c>
      <c r="G49" s="270"/>
      <c r="H49" s="270"/>
      <c r="I49" s="270"/>
      <c r="J49" s="143" t="str">
        <f>IF(OR(AND(C49&lt;&gt;"",D49&gt;E49,WEEKDAY(A49,2)=5),AND(C49="",WEEKDAY(A49,2)&gt;5)),IF(D49="","",ColTime(Data!$J$3,Data!$L$3,D49,E49)),"")</f>
        <v/>
      </c>
      <c r="K49" s="143" t="str">
        <f t="shared" si="27"/>
        <v/>
      </c>
      <c r="L49" s="144" t="str">
        <f t="shared" si="28"/>
        <v/>
      </c>
      <c r="M49" s="144" t="str">
        <f t="shared" si="29"/>
        <v/>
      </c>
      <c r="N49" s="144" t="str">
        <f t="shared" si="30"/>
        <v/>
      </c>
      <c r="O49" s="146" t="str">
        <f t="shared" si="31"/>
        <v/>
      </c>
      <c r="P49" s="146" t="str">
        <f t="shared" si="32"/>
        <v/>
      </c>
      <c r="Q49" s="146" t="str">
        <f t="shared" si="10"/>
        <v/>
      </c>
      <c r="R49" s="144" t="str">
        <f>IF(OR(AND(C49="",D49&lt;E49,OR(WEEKDAY(A49,2)=1,WEEKDAY(A49,2)&gt;=6)),AND(C49="",D49&gt;E49,OR(WEEKDAY(A49,2)&gt;=5)),AND(C49&lt;&gt;"",D49&gt;E49,WEEKDAY(A49,2)&gt;=5)),ColTime(Data!$J$6,Data!$L$6,D49,E49),"")</f>
        <v/>
      </c>
      <c r="S49" s="212" t="str">
        <f>IFERROR(IF(OR(AND(WEEKDAY(A49,2)&gt;1,WEEKDAY(A49,2)&lt;6,D49&lt;E49,C49=""),AND(C49="",WEEKDAY(A49,2)=1,E49&lt;D49),AND(C49&lt;&gt;"",D49&lt;E49,WEEKDAY(A49,2)&gt;1,WEEKDAY(A49,2)&lt;4),AND(C49&lt;&gt;"",D49&gt;E49,WEEKDAY(A49,2)=1)),ColTime(Data!$J$6,Data!$L$6,D49,E49),""),"")</f>
        <v/>
      </c>
      <c r="T49" s="212"/>
      <c r="U49" s="213" t="str">
        <f>IF(F49="","",IF(AND(C49&lt;&gt;"",OR(D49&lt;E49,AND(D49&gt;E49,C385&lt;&gt;""))),ColTime(Data!$J$6,Data!$L$6,D49,E49),""))</f>
        <v/>
      </c>
      <c r="V49" s="214"/>
      <c r="W49" s="148"/>
      <c r="Z49" s="148"/>
      <c r="AE49" s="194"/>
    </row>
    <row r="50" spans="1:31" ht="15" customHeight="1" x14ac:dyDescent="0.2">
      <c r="A50" s="151">
        <f t="shared" si="3"/>
        <v>43875</v>
      </c>
      <c r="B50" s="139" t="str">
        <f t="shared" si="24"/>
        <v>Fr</v>
      </c>
      <c r="C50" s="140" t="str">
        <f t="shared" si="25"/>
        <v/>
      </c>
      <c r="D50" s="141"/>
      <c r="E50" s="141"/>
      <c r="F50" s="142" t="str">
        <f t="shared" si="26"/>
        <v/>
      </c>
      <c r="G50" s="270"/>
      <c r="H50" s="270"/>
      <c r="I50" s="270"/>
      <c r="J50" s="143" t="str">
        <f>IF(OR(AND(C50&lt;&gt;"",D50&gt;E50,WEEKDAY(A50,2)=5),AND(C50="",WEEKDAY(A50,2)&gt;5)),IF(D50="","",ColTime(Data!$J$3,Data!$L$3,D50,E50)),"")</f>
        <v/>
      </c>
      <c r="K50" s="143" t="str">
        <f t="shared" si="27"/>
        <v/>
      </c>
      <c r="L50" s="144" t="str">
        <f t="shared" si="28"/>
        <v/>
      </c>
      <c r="M50" s="144" t="str">
        <f t="shared" si="29"/>
        <v/>
      </c>
      <c r="N50" s="144" t="str">
        <f t="shared" si="30"/>
        <v/>
      </c>
      <c r="O50" s="146" t="str">
        <f t="shared" si="31"/>
        <v/>
      </c>
      <c r="P50" s="146" t="str">
        <f t="shared" si="32"/>
        <v/>
      </c>
      <c r="Q50" s="146" t="str">
        <f t="shared" si="10"/>
        <v/>
      </c>
      <c r="R50" s="144" t="str">
        <f>IF(OR(AND(C50="",D50&lt;E50,OR(WEEKDAY(A50,2)=1,WEEKDAY(A50,2)&gt;=6)),AND(C50="",D50&gt;E50,OR(WEEKDAY(A50,2)&gt;=5)),AND(C50&lt;&gt;"",D50&gt;E50,WEEKDAY(A50,2)&gt;=5)),ColTime(Data!$J$6,Data!$L$6,D50,E50),"")</f>
        <v/>
      </c>
      <c r="S50" s="212" t="str">
        <f>IFERROR(IF(OR(AND(WEEKDAY(A50,2)&gt;1,WEEKDAY(A50,2)&lt;6,D50&lt;E50,C50=""),AND(C50="",WEEKDAY(A50,2)=1,E50&lt;D50),AND(C50&lt;&gt;"",D50&lt;E50,WEEKDAY(A50,2)&gt;1,WEEKDAY(A50,2)&lt;4),AND(C50&lt;&gt;"",D50&gt;E50,WEEKDAY(A50,2)=1)),ColTime(Data!$J$6,Data!$L$6,D50,E50),""),"")</f>
        <v/>
      </c>
      <c r="T50" s="212"/>
      <c r="U50" s="213" t="str">
        <f>IF(F50="","",IF(AND(C50&lt;&gt;"",OR(D50&lt;E50,AND(D50&gt;E50,C386&lt;&gt;""))),ColTime(Data!$J$6,Data!$L$6,D50,E50),""))</f>
        <v/>
      </c>
      <c r="V50" s="214"/>
      <c r="W50" s="148"/>
      <c r="Z50" s="148"/>
      <c r="AE50" s="194"/>
    </row>
    <row r="51" spans="1:31" ht="15" customHeight="1" x14ac:dyDescent="0.2">
      <c r="A51" s="151">
        <f t="shared" si="3"/>
        <v>43876</v>
      </c>
      <c r="B51" s="139" t="str">
        <f t="shared" si="24"/>
        <v>Lø</v>
      </c>
      <c r="C51" s="140" t="str">
        <f t="shared" si="25"/>
        <v/>
      </c>
      <c r="D51" s="141"/>
      <c r="E51" s="141"/>
      <c r="F51" s="142" t="str">
        <f t="shared" si="26"/>
        <v/>
      </c>
      <c r="G51" s="270"/>
      <c r="H51" s="270"/>
      <c r="I51" s="270"/>
      <c r="J51" s="143" t="str">
        <f>IF(OR(AND(C51&lt;&gt;"",D51&gt;E51,WEEKDAY(A51,2)=5),AND(C51="",WEEKDAY(A51,2)&gt;5)),IF(D51="","",ColTime(Data!$J$3,Data!$L$3,D51,E51)),"")</f>
        <v/>
      </c>
      <c r="K51" s="143" t="str">
        <f t="shared" si="27"/>
        <v/>
      </c>
      <c r="L51" s="144" t="str">
        <f t="shared" si="28"/>
        <v/>
      </c>
      <c r="M51" s="144" t="str">
        <f t="shared" si="29"/>
        <v/>
      </c>
      <c r="N51" s="144" t="str">
        <f t="shared" si="30"/>
        <v/>
      </c>
      <c r="O51" s="146" t="str">
        <f t="shared" si="31"/>
        <v/>
      </c>
      <c r="P51" s="146" t="str">
        <f t="shared" si="32"/>
        <v/>
      </c>
      <c r="Q51" s="146" t="str">
        <f t="shared" si="10"/>
        <v/>
      </c>
      <c r="R51" s="144" t="str">
        <f>IF(OR(AND(C51="",D51&lt;E51,OR(WEEKDAY(A51,2)=1,WEEKDAY(A51,2)&gt;=6)),AND(C51="",D51&gt;E51,OR(WEEKDAY(A51,2)&gt;=5)),AND(C51&lt;&gt;"",D51&gt;E51,WEEKDAY(A51,2)&gt;=5)),ColTime(Data!$J$6,Data!$L$6,D51,E51),"")</f>
        <v/>
      </c>
      <c r="S51" s="212" t="str">
        <f>IFERROR(IF(OR(AND(WEEKDAY(A51,2)&gt;1,WEEKDAY(A51,2)&lt;6,D51&lt;E51,C51=""),AND(C51="",WEEKDAY(A51,2)=1,E51&lt;D51),AND(C51&lt;&gt;"",D51&lt;E51,WEEKDAY(A51,2)&gt;1,WEEKDAY(A51,2)&lt;4),AND(C51&lt;&gt;"",D51&gt;E51,WEEKDAY(A51,2)=1)),ColTime(Data!$J$6,Data!$L$6,D51,E51),""),"")</f>
        <v/>
      </c>
      <c r="T51" s="212"/>
      <c r="U51" s="213" t="str">
        <f>IF(F51="","",IF(AND(C51&lt;&gt;"",OR(D51&lt;E51,AND(D51&gt;E51,C387&lt;&gt;""))),ColTime(Data!$J$6,Data!$L$6,D51,E51),""))</f>
        <v/>
      </c>
      <c r="V51" s="214"/>
      <c r="W51" s="148"/>
      <c r="Z51" s="148"/>
      <c r="AE51" s="194"/>
    </row>
    <row r="52" spans="1:31" ht="15" customHeight="1" x14ac:dyDescent="0.2">
      <c r="A52" s="151">
        <f t="shared" si="3"/>
        <v>43877</v>
      </c>
      <c r="B52" s="139" t="str">
        <f t="shared" si="24"/>
        <v>Sø</v>
      </c>
      <c r="C52" s="140" t="str">
        <f t="shared" si="25"/>
        <v/>
      </c>
      <c r="D52" s="141"/>
      <c r="E52" s="141"/>
      <c r="F52" s="142" t="str">
        <f t="shared" si="26"/>
        <v/>
      </c>
      <c r="G52" s="270"/>
      <c r="H52" s="270"/>
      <c r="I52" s="270"/>
      <c r="J52" s="143" t="str">
        <f>IF(OR(AND(C52&lt;&gt;"",D52&gt;E52,WEEKDAY(A52,2)=5),AND(C52="",WEEKDAY(A52,2)&gt;5)),IF(D52="","",ColTime(Data!$J$3,Data!$L$3,D52,E52)),"")</f>
        <v/>
      </c>
      <c r="K52" s="143" t="str">
        <f t="shared" si="27"/>
        <v/>
      </c>
      <c r="L52" s="144" t="str">
        <f t="shared" si="28"/>
        <v/>
      </c>
      <c r="M52" s="144" t="str">
        <f t="shared" si="29"/>
        <v/>
      </c>
      <c r="N52" s="144" t="str">
        <f t="shared" si="30"/>
        <v/>
      </c>
      <c r="O52" s="146" t="str">
        <f t="shared" si="31"/>
        <v/>
      </c>
      <c r="P52" s="146" t="str">
        <f t="shared" si="32"/>
        <v/>
      </c>
      <c r="Q52" s="146" t="str">
        <f t="shared" si="10"/>
        <v/>
      </c>
      <c r="R52" s="144" t="str">
        <f>IF(OR(AND(C52="",D52&lt;E52,OR(WEEKDAY(A52,2)=1,WEEKDAY(A52,2)&gt;=6)),AND(C52="",D52&gt;E52,OR(WEEKDAY(A52,2)&gt;=5)),AND(C52&lt;&gt;"",D52&gt;E52,WEEKDAY(A52,2)&gt;=5)),ColTime(Data!$J$6,Data!$L$6,D52,E52),"")</f>
        <v/>
      </c>
      <c r="S52" s="212" t="str">
        <f>IFERROR(IF(OR(AND(WEEKDAY(A52,2)&gt;1,WEEKDAY(A52,2)&lt;6,D52&lt;E52,C52=""),AND(C52="",WEEKDAY(A52,2)=1,E52&lt;D52),AND(C52&lt;&gt;"",D52&lt;E52,WEEKDAY(A52,2)&gt;1,WEEKDAY(A52,2)&lt;4),AND(C52&lt;&gt;"",D52&gt;E52,WEEKDAY(A52,2)=1)),ColTime(Data!$J$6,Data!$L$6,D52,E52),""),"")</f>
        <v/>
      </c>
      <c r="T52" s="212"/>
      <c r="U52" s="213" t="str">
        <f>IF(F52="","",IF(AND(C52&lt;&gt;"",OR(D52&lt;E52,AND(D52&gt;E52,C388&lt;&gt;""))),ColTime(Data!$J$6,Data!$L$6,D52,E52),""))</f>
        <v/>
      </c>
      <c r="V52" s="214"/>
      <c r="W52" s="148"/>
      <c r="Z52" s="148"/>
      <c r="AE52" s="194"/>
    </row>
    <row r="53" spans="1:31" ht="15" customHeight="1" x14ac:dyDescent="0.2">
      <c r="A53" s="151">
        <f t="shared" si="3"/>
        <v>43878</v>
      </c>
      <c r="B53" s="139" t="str">
        <f t="shared" si="24"/>
        <v>Ma</v>
      </c>
      <c r="C53" s="140" t="str">
        <f t="shared" si="25"/>
        <v/>
      </c>
      <c r="D53" s="141"/>
      <c r="E53" s="141"/>
      <c r="F53" s="142" t="str">
        <f t="shared" si="26"/>
        <v/>
      </c>
      <c r="G53" s="270"/>
      <c r="H53" s="270"/>
      <c r="I53" s="270"/>
      <c r="J53" s="143" t="str">
        <f>IF(OR(AND(C53&lt;&gt;"",D53&gt;E53,WEEKDAY(A53,2)=5),AND(C53="",WEEKDAY(A53,2)&gt;5)),IF(D53="","",ColTime(Data!$J$3,Data!$L$3,D53,E53)),"")</f>
        <v/>
      </c>
      <c r="K53" s="143" t="str">
        <f t="shared" si="27"/>
        <v/>
      </c>
      <c r="L53" s="144" t="str">
        <f t="shared" si="28"/>
        <v/>
      </c>
      <c r="M53" s="144" t="str">
        <f t="shared" si="29"/>
        <v/>
      </c>
      <c r="N53" s="144" t="str">
        <f t="shared" si="30"/>
        <v/>
      </c>
      <c r="O53" s="146" t="str">
        <f t="shared" si="31"/>
        <v/>
      </c>
      <c r="P53" s="146" t="str">
        <f t="shared" si="32"/>
        <v/>
      </c>
      <c r="Q53" s="146" t="str">
        <f t="shared" si="10"/>
        <v/>
      </c>
      <c r="R53" s="144" t="str">
        <f>IF(OR(AND(C53="",D53&lt;E53,OR(WEEKDAY(A53,2)=1,WEEKDAY(A53,2)&gt;=6)),AND(C53="",D53&gt;E53,OR(WEEKDAY(A53,2)&gt;=5)),AND(C53&lt;&gt;"",D53&gt;E53,WEEKDAY(A53,2)&gt;=5)),ColTime(Data!$J$6,Data!$L$6,D53,E53),"")</f>
        <v/>
      </c>
      <c r="S53" s="212" t="str">
        <f>IFERROR(IF(OR(AND(WEEKDAY(A53,2)&gt;1,WEEKDAY(A53,2)&lt;6,D53&lt;E53,C53=""),AND(C53="",WEEKDAY(A53,2)=1,E53&lt;D53),AND(C53&lt;&gt;"",D53&lt;E53,WEEKDAY(A53,2)&gt;1,WEEKDAY(A53,2)&lt;4),AND(C53&lt;&gt;"",D53&gt;E53,WEEKDAY(A53,2)=1)),ColTime(Data!$J$6,Data!$L$6,D53,E53),""),"")</f>
        <v/>
      </c>
      <c r="T53" s="212"/>
      <c r="U53" s="213" t="str">
        <f>IF(F53="","",IF(AND(C53&lt;&gt;"",OR(D53&lt;E53,AND(D53&gt;E53,C389&lt;&gt;""))),ColTime(Data!$J$6,Data!$L$6,D53,E53),""))</f>
        <v/>
      </c>
      <c r="V53" s="214"/>
      <c r="W53" s="148"/>
      <c r="Z53" s="148"/>
      <c r="AE53" s="194"/>
    </row>
    <row r="54" spans="1:31" ht="15" customHeight="1" x14ac:dyDescent="0.2">
      <c r="A54" s="151">
        <f t="shared" si="3"/>
        <v>43879</v>
      </c>
      <c r="B54" s="139" t="str">
        <f t="shared" si="24"/>
        <v>Ti</v>
      </c>
      <c r="C54" s="140" t="str">
        <f t="shared" si="25"/>
        <v/>
      </c>
      <c r="D54" s="141"/>
      <c r="E54" s="141"/>
      <c r="F54" s="142" t="str">
        <f t="shared" si="26"/>
        <v/>
      </c>
      <c r="G54" s="270"/>
      <c r="H54" s="270"/>
      <c r="I54" s="270"/>
      <c r="J54" s="143" t="str">
        <f>IF(OR(AND(C54&lt;&gt;"",D54&gt;E54,WEEKDAY(A54,2)=5),AND(C54="",WEEKDAY(A54,2)&gt;5)),IF(D54="","",ColTime(Data!$J$3,Data!$L$3,D54,E54)),"")</f>
        <v/>
      </c>
      <c r="K54" s="143" t="str">
        <f t="shared" si="27"/>
        <v/>
      </c>
      <c r="L54" s="144" t="str">
        <f t="shared" si="28"/>
        <v/>
      </c>
      <c r="M54" s="144" t="str">
        <f t="shared" si="29"/>
        <v/>
      </c>
      <c r="N54" s="144" t="str">
        <f t="shared" si="30"/>
        <v/>
      </c>
      <c r="O54" s="146" t="str">
        <f t="shared" si="31"/>
        <v/>
      </c>
      <c r="P54" s="146" t="str">
        <f t="shared" si="32"/>
        <v/>
      </c>
      <c r="Q54" s="146" t="str">
        <f t="shared" si="10"/>
        <v/>
      </c>
      <c r="R54" s="144" t="str">
        <f>IF(OR(AND(C54="",D54&lt;E54,OR(WEEKDAY(A54,2)=1,WEEKDAY(A54,2)&gt;=6)),AND(C54="",D54&gt;E54,OR(WEEKDAY(A54,2)&gt;=5)),AND(C54&lt;&gt;"",D54&gt;E54,WEEKDAY(A54,2)&gt;=5)),ColTime(Data!$J$6,Data!$L$6,D54,E54),"")</f>
        <v/>
      </c>
      <c r="S54" s="212" t="str">
        <f>IFERROR(IF(OR(AND(WEEKDAY(A54,2)&gt;1,WEEKDAY(A54,2)&lt;6,D54&lt;E54,C54=""),AND(C54="",WEEKDAY(A54,2)=1,E54&lt;D54),AND(C54&lt;&gt;"",D54&lt;E54,WEEKDAY(A54,2)&gt;1,WEEKDAY(A54,2)&lt;4),AND(C54&lt;&gt;"",D54&gt;E54,WEEKDAY(A54,2)=1)),ColTime(Data!$J$6,Data!$L$6,D54,E54),""),"")</f>
        <v/>
      </c>
      <c r="T54" s="212"/>
      <c r="U54" s="213" t="str">
        <f>IF(F54="","",IF(AND(C54&lt;&gt;"",OR(D54&lt;E54,AND(D54&gt;E54,C390&lt;&gt;""))),ColTime(Data!$J$6,Data!$L$6,D54,E54),""))</f>
        <v/>
      </c>
      <c r="V54" s="214"/>
      <c r="W54" s="148"/>
      <c r="Z54" s="148"/>
      <c r="AE54" s="194"/>
    </row>
    <row r="55" spans="1:31" ht="15" customHeight="1" x14ac:dyDescent="0.2">
      <c r="A55" s="151">
        <f t="shared" si="3"/>
        <v>43880</v>
      </c>
      <c r="B55" s="139" t="str">
        <f t="shared" si="24"/>
        <v>On</v>
      </c>
      <c r="C55" s="140" t="str">
        <f t="shared" si="25"/>
        <v/>
      </c>
      <c r="D55" s="141"/>
      <c r="E55" s="141"/>
      <c r="F55" s="142" t="str">
        <f t="shared" si="26"/>
        <v/>
      </c>
      <c r="G55" s="270"/>
      <c r="H55" s="270"/>
      <c r="I55" s="270"/>
      <c r="J55" s="143" t="str">
        <f>IF(OR(AND(C55&lt;&gt;"",D55&gt;E55,WEEKDAY(A55,2)=5),AND(C55="",WEEKDAY(A55,2)&gt;5)),IF(D55="","",ColTime(Data!$J$3,Data!$L$3,D55,E55)),"")</f>
        <v/>
      </c>
      <c r="K55" s="143" t="str">
        <f t="shared" si="27"/>
        <v/>
      </c>
      <c r="L55" s="144" t="str">
        <f t="shared" si="28"/>
        <v/>
      </c>
      <c r="M55" s="144" t="str">
        <f t="shared" si="29"/>
        <v/>
      </c>
      <c r="N55" s="144" t="str">
        <f t="shared" si="30"/>
        <v/>
      </c>
      <c r="O55" s="146" t="str">
        <f t="shared" si="31"/>
        <v/>
      </c>
      <c r="P55" s="146" t="str">
        <f t="shared" si="32"/>
        <v/>
      </c>
      <c r="Q55" s="146" t="str">
        <f t="shared" si="10"/>
        <v/>
      </c>
      <c r="R55" s="144" t="str">
        <f>IF(OR(AND(C55="",D55&lt;E55,OR(WEEKDAY(A55,2)=1,WEEKDAY(A55,2)&gt;=6)),AND(C55="",D55&gt;E55,OR(WEEKDAY(A55,2)&gt;=5)),AND(C55&lt;&gt;"",D55&gt;E55,WEEKDAY(A55,2)&gt;=5)),ColTime(Data!$J$6,Data!$L$6,D55,E55),"")</f>
        <v/>
      </c>
      <c r="S55" s="212" t="str">
        <f>IFERROR(IF(OR(AND(WEEKDAY(A55,2)&gt;1,WEEKDAY(A55,2)&lt;6,D55&lt;E55,C55=""),AND(C55="",WEEKDAY(A55,2)=1,E55&lt;D55),AND(C55&lt;&gt;"",D55&lt;E55,WEEKDAY(A55,2)&gt;1,WEEKDAY(A55,2)&lt;4),AND(C55&lt;&gt;"",D55&gt;E55,WEEKDAY(A55,2)=1)),ColTime(Data!$J$6,Data!$L$6,D55,E55),""),"")</f>
        <v/>
      </c>
      <c r="T55" s="212"/>
      <c r="U55" s="213" t="str">
        <f>IF(F55="","",IF(AND(C55&lt;&gt;"",OR(D55&lt;E55,AND(D55&gt;E55,C391&lt;&gt;""))),ColTime(Data!$J$6,Data!$L$6,D55,E55),""))</f>
        <v/>
      </c>
      <c r="V55" s="214"/>
      <c r="W55" s="148"/>
      <c r="Z55" s="148"/>
      <c r="AE55" s="194"/>
    </row>
    <row r="56" spans="1:31" ht="15" customHeight="1" x14ac:dyDescent="0.2">
      <c r="A56" s="151">
        <f t="shared" si="3"/>
        <v>43881</v>
      </c>
      <c r="B56" s="139" t="str">
        <f t="shared" si="24"/>
        <v>To</v>
      </c>
      <c r="C56" s="140" t="str">
        <f t="shared" si="25"/>
        <v/>
      </c>
      <c r="D56" s="141"/>
      <c r="E56" s="141"/>
      <c r="F56" s="142" t="str">
        <f t="shared" si="26"/>
        <v/>
      </c>
      <c r="G56" s="270"/>
      <c r="H56" s="270"/>
      <c r="I56" s="270"/>
      <c r="J56" s="143" t="str">
        <f>IF(OR(AND(C56&lt;&gt;"",D56&gt;E56,WEEKDAY(A56,2)=5),AND(C56="",WEEKDAY(A56,2)&gt;5)),IF(D56="","",ColTime(Data!$J$3,Data!$L$3,D56,E56)),"")</f>
        <v/>
      </c>
      <c r="K56" s="143" t="str">
        <f t="shared" si="27"/>
        <v/>
      </c>
      <c r="L56" s="144" t="str">
        <f t="shared" si="28"/>
        <v/>
      </c>
      <c r="M56" s="144" t="str">
        <f t="shared" si="29"/>
        <v/>
      </c>
      <c r="N56" s="144" t="str">
        <f t="shared" si="30"/>
        <v/>
      </c>
      <c r="O56" s="146" t="str">
        <f t="shared" si="31"/>
        <v/>
      </c>
      <c r="P56" s="146" t="str">
        <f t="shared" si="32"/>
        <v/>
      </c>
      <c r="Q56" s="146" t="str">
        <f t="shared" si="10"/>
        <v/>
      </c>
      <c r="R56" s="144" t="str">
        <f>IF(OR(AND(C56="",D56&lt;E56,OR(WEEKDAY(A56,2)=1,WEEKDAY(A56,2)&gt;=6)),AND(C56="",D56&gt;E56,OR(WEEKDAY(A56,2)&gt;=5)),AND(C56&lt;&gt;"",D56&gt;E56,WEEKDAY(A56,2)&gt;=5)),ColTime(Data!$J$6,Data!$L$6,D56,E56),"")</f>
        <v/>
      </c>
      <c r="S56" s="212" t="str">
        <f>IFERROR(IF(OR(AND(WEEKDAY(A56,2)&gt;1,WEEKDAY(A56,2)&lt;6,D56&lt;E56,C56=""),AND(C56="",WEEKDAY(A56,2)=1,E56&lt;D56),AND(C56&lt;&gt;"",D56&lt;E56,WEEKDAY(A56,2)&gt;1,WEEKDAY(A56,2)&lt;4),AND(C56&lt;&gt;"",D56&gt;E56,WEEKDAY(A56,2)=1)),ColTime(Data!$J$6,Data!$L$6,D56,E56),""),"")</f>
        <v/>
      </c>
      <c r="T56" s="212"/>
      <c r="U56" s="213" t="str">
        <f>IF(F56="","",IF(AND(C56&lt;&gt;"",OR(D56&lt;E56,AND(D56&gt;E56,C392&lt;&gt;""))),ColTime(Data!$J$6,Data!$L$6,D56,E56),""))</f>
        <v/>
      </c>
      <c r="V56" s="214"/>
      <c r="W56" s="148"/>
      <c r="Z56" s="148"/>
      <c r="AE56" s="194"/>
    </row>
    <row r="57" spans="1:31" ht="15" customHeight="1" x14ac:dyDescent="0.2">
      <c r="A57" s="151">
        <f t="shared" si="3"/>
        <v>43882</v>
      </c>
      <c r="B57" s="139" t="str">
        <f t="shared" si="24"/>
        <v>Fr</v>
      </c>
      <c r="C57" s="140" t="str">
        <f t="shared" si="25"/>
        <v/>
      </c>
      <c r="D57" s="141"/>
      <c r="E57" s="141"/>
      <c r="F57" s="142" t="str">
        <f t="shared" si="26"/>
        <v/>
      </c>
      <c r="G57" s="270"/>
      <c r="H57" s="270"/>
      <c r="I57" s="270"/>
      <c r="J57" s="143" t="str">
        <f>IF(OR(AND(C57&lt;&gt;"",D57&gt;E57,WEEKDAY(A57,2)=5),AND(C57="",WEEKDAY(A57,2)&gt;5)),IF(D57="","",ColTime(Data!$J$3,Data!$L$3,D57,E57)),"")</f>
        <v/>
      </c>
      <c r="K57" s="143" t="str">
        <f t="shared" si="27"/>
        <v/>
      </c>
      <c r="L57" s="144" t="str">
        <f t="shared" si="28"/>
        <v/>
      </c>
      <c r="M57" s="144" t="str">
        <f t="shared" si="29"/>
        <v/>
      </c>
      <c r="N57" s="144" t="str">
        <f t="shared" si="30"/>
        <v/>
      </c>
      <c r="O57" s="146" t="str">
        <f t="shared" si="31"/>
        <v/>
      </c>
      <c r="P57" s="146" t="str">
        <f t="shared" si="32"/>
        <v/>
      </c>
      <c r="Q57" s="146" t="str">
        <f t="shared" si="10"/>
        <v/>
      </c>
      <c r="R57" s="144" t="str">
        <f>IF(OR(AND(C57="",D57&lt;E57,OR(WEEKDAY(A57,2)=1,WEEKDAY(A57,2)&gt;=6)),AND(C57="",D57&gt;E57,OR(WEEKDAY(A57,2)&gt;=5)),AND(C57&lt;&gt;"",D57&gt;E57,WEEKDAY(A57,2)&gt;=5)),ColTime(Data!$J$6,Data!$L$6,D57,E57),"")</f>
        <v/>
      </c>
      <c r="S57" s="212" t="str">
        <f>IFERROR(IF(OR(AND(WEEKDAY(A57,2)&gt;1,WEEKDAY(A57,2)&lt;6,D57&lt;E57,C57=""),AND(C57="",WEEKDAY(A57,2)=1,E57&lt;D57),AND(C57&lt;&gt;"",D57&lt;E57,WEEKDAY(A57,2)&gt;1,WEEKDAY(A57,2)&lt;4),AND(C57&lt;&gt;"",D57&gt;E57,WEEKDAY(A57,2)=1)),ColTime(Data!$J$6,Data!$L$6,D57,E57),""),"")</f>
        <v/>
      </c>
      <c r="T57" s="212"/>
      <c r="U57" s="213" t="str">
        <f>IF(F57="","",IF(AND(C57&lt;&gt;"",OR(D57&lt;E57,AND(D57&gt;E57,C393&lt;&gt;""))),ColTime(Data!$J$6,Data!$L$6,D57,E57),""))</f>
        <v/>
      </c>
      <c r="V57" s="214"/>
      <c r="W57" s="148"/>
      <c r="Z57" s="148"/>
      <c r="AE57" s="194"/>
    </row>
    <row r="58" spans="1:31" ht="15" customHeight="1" x14ac:dyDescent="0.2">
      <c r="A58" s="151">
        <f t="shared" si="3"/>
        <v>43883</v>
      </c>
      <c r="B58" s="139" t="str">
        <f t="shared" si="24"/>
        <v>Lø</v>
      </c>
      <c r="C58" s="140" t="str">
        <f t="shared" si="25"/>
        <v/>
      </c>
      <c r="D58" s="141"/>
      <c r="E58" s="141"/>
      <c r="F58" s="142" t="str">
        <f t="shared" si="26"/>
        <v/>
      </c>
      <c r="G58" s="270"/>
      <c r="H58" s="270"/>
      <c r="I58" s="270"/>
      <c r="J58" s="143" t="str">
        <f>IF(OR(AND(C58&lt;&gt;"",D58&gt;E58,WEEKDAY(A58,2)=5),AND(C58="",WEEKDAY(A58,2)&gt;5)),IF(D58="","",ColTime(Data!$J$3,Data!$L$3,D58,E58)),"")</f>
        <v/>
      </c>
      <c r="K58" s="143" t="str">
        <f t="shared" si="27"/>
        <v/>
      </c>
      <c r="L58" s="144" t="str">
        <f t="shared" si="28"/>
        <v/>
      </c>
      <c r="M58" s="144" t="str">
        <f t="shared" si="29"/>
        <v/>
      </c>
      <c r="N58" s="144" t="str">
        <f t="shared" si="30"/>
        <v/>
      </c>
      <c r="O58" s="146" t="str">
        <f t="shared" si="31"/>
        <v/>
      </c>
      <c r="P58" s="146" t="str">
        <f t="shared" si="32"/>
        <v/>
      </c>
      <c r="Q58" s="146" t="str">
        <f t="shared" si="10"/>
        <v/>
      </c>
      <c r="R58" s="144" t="str">
        <f>IF(OR(AND(C58="",D58&lt;E58,OR(WEEKDAY(A58,2)=1,WEEKDAY(A58,2)&gt;=6)),AND(C58="",D58&gt;E58,OR(WEEKDAY(A58,2)&gt;=5)),AND(C58&lt;&gt;"",D58&gt;E58,WEEKDAY(A58,2)&gt;=5)),ColTime(Data!$J$6,Data!$L$6,D58,E58),"")</f>
        <v/>
      </c>
      <c r="S58" s="212" t="str">
        <f>IFERROR(IF(OR(AND(WEEKDAY(A58,2)&gt;1,WEEKDAY(A58,2)&lt;6,D58&lt;E58,C58=""),AND(C58="",WEEKDAY(A58,2)=1,E58&lt;D58),AND(C58&lt;&gt;"",D58&lt;E58,WEEKDAY(A58,2)&gt;1,WEEKDAY(A58,2)&lt;4),AND(C58&lt;&gt;"",D58&gt;E58,WEEKDAY(A58,2)=1)),ColTime(Data!$J$6,Data!$L$6,D58,E58),""),"")</f>
        <v/>
      </c>
      <c r="T58" s="212"/>
      <c r="U58" s="213" t="str">
        <f>IF(F58="","",IF(AND(C58&lt;&gt;"",OR(D58&lt;E58,AND(D58&gt;E58,C394&lt;&gt;""))),ColTime(Data!$J$6,Data!$L$6,D58,E58),""))</f>
        <v/>
      </c>
      <c r="V58" s="214"/>
      <c r="W58" s="148"/>
      <c r="Z58" s="148"/>
      <c r="AE58" s="194"/>
    </row>
    <row r="59" spans="1:31" ht="15" customHeight="1" x14ac:dyDescent="0.2">
      <c r="A59" s="151">
        <f t="shared" si="3"/>
        <v>43884</v>
      </c>
      <c r="B59" s="139" t="str">
        <f t="shared" si="24"/>
        <v>Sø</v>
      </c>
      <c r="C59" s="140" t="str">
        <f t="shared" si="25"/>
        <v>Fastelavn</v>
      </c>
      <c r="D59" s="141"/>
      <c r="E59" s="141"/>
      <c r="F59" s="142" t="str">
        <f t="shared" si="26"/>
        <v/>
      </c>
      <c r="G59" s="270"/>
      <c r="H59" s="270"/>
      <c r="I59" s="270"/>
      <c r="J59" s="143" t="str">
        <f>IF(OR(AND(C59&lt;&gt;"",D59&gt;E59,WEEKDAY(A59,2)=5),AND(C59="",WEEKDAY(A59,2)&gt;5)),IF(D59="","",ColTime(Data!$J$3,Data!$L$3,D59,E59)),"")</f>
        <v/>
      </c>
      <c r="K59" s="143" t="str">
        <f t="shared" si="27"/>
        <v/>
      </c>
      <c r="L59" s="144" t="str">
        <f t="shared" si="28"/>
        <v/>
      </c>
      <c r="M59" s="144" t="str">
        <f t="shared" si="29"/>
        <v/>
      </c>
      <c r="N59" s="144" t="str">
        <f t="shared" si="30"/>
        <v/>
      </c>
      <c r="O59" s="146" t="str">
        <f t="shared" si="31"/>
        <v/>
      </c>
      <c r="P59" s="146" t="str">
        <f t="shared" si="32"/>
        <v/>
      </c>
      <c r="Q59" s="146" t="str">
        <f t="shared" si="10"/>
        <v/>
      </c>
      <c r="R59" s="144" t="str">
        <f>IF(OR(AND(C59="",D59&lt;E59,OR(WEEKDAY(A59,2)=1,WEEKDAY(A59,2)&gt;=6)),AND(C59="",D59&gt;E59,OR(WEEKDAY(A59,2)&gt;=5)),AND(C59&lt;&gt;"",D59&gt;E59,WEEKDAY(A59,2)&gt;=5)),ColTime(Data!$J$6,Data!$L$6,D59,E59),"")</f>
        <v/>
      </c>
      <c r="S59" s="212" t="str">
        <f>IFERROR(IF(OR(AND(WEEKDAY(A59,2)&gt;1,WEEKDAY(A59,2)&lt;6,D59&lt;E59,C59=""),AND(C59="",WEEKDAY(A59,2)=1,E59&lt;D59),AND(C59&lt;&gt;"",D59&lt;E59,WEEKDAY(A59,2)&gt;1,WEEKDAY(A59,2)&lt;4),AND(C59&lt;&gt;"",D59&gt;E59,WEEKDAY(A59,2)=1)),ColTime(Data!$J$6,Data!$L$6,D59,E59),""),"")</f>
        <v/>
      </c>
      <c r="T59" s="212"/>
      <c r="U59" s="213" t="str">
        <f>IF(F59="","",IF(AND(C59&lt;&gt;"",OR(D59&lt;E59,AND(D59&gt;E59,C395&lt;&gt;""))),ColTime(Data!$J$6,Data!$L$6,D59,E59),""))</f>
        <v/>
      </c>
      <c r="V59" s="214"/>
      <c r="W59" s="148"/>
      <c r="Z59" s="148"/>
      <c r="AE59" s="194"/>
    </row>
    <row r="60" spans="1:31" ht="15" customHeight="1" x14ac:dyDescent="0.2">
      <c r="A60" s="151">
        <f t="shared" si="3"/>
        <v>43885</v>
      </c>
      <c r="B60" s="139" t="str">
        <f t="shared" si="24"/>
        <v>Ma</v>
      </c>
      <c r="C60" s="140" t="str">
        <f t="shared" si="25"/>
        <v/>
      </c>
      <c r="D60" s="141"/>
      <c r="E60" s="141"/>
      <c r="F60" s="142" t="str">
        <f t="shared" si="26"/>
        <v/>
      </c>
      <c r="G60" s="270"/>
      <c r="H60" s="270"/>
      <c r="I60" s="270"/>
      <c r="J60" s="143" t="str">
        <f>IF(OR(AND(C60&lt;&gt;"",D60&gt;E60,WEEKDAY(A60,2)=5),AND(C60="",WEEKDAY(A60,2)&gt;5)),IF(D60="","",ColTime(Data!$J$3,Data!$L$3,D60,E60)),"")</f>
        <v/>
      </c>
      <c r="K60" s="143" t="str">
        <f t="shared" si="27"/>
        <v/>
      </c>
      <c r="L60" s="144" t="str">
        <f t="shared" si="28"/>
        <v/>
      </c>
      <c r="M60" s="144" t="str">
        <f t="shared" si="29"/>
        <v/>
      </c>
      <c r="N60" s="144" t="str">
        <f t="shared" si="30"/>
        <v/>
      </c>
      <c r="O60" s="146" t="str">
        <f t="shared" si="31"/>
        <v/>
      </c>
      <c r="P60" s="146" t="str">
        <f t="shared" si="32"/>
        <v/>
      </c>
      <c r="Q60" s="146" t="str">
        <f t="shared" si="10"/>
        <v/>
      </c>
      <c r="R60" s="144" t="str">
        <f>IF(OR(AND(C60="",D60&lt;E60,OR(WEEKDAY(A60,2)=1,WEEKDAY(A60,2)&gt;=6)),AND(C60="",D60&gt;E60,OR(WEEKDAY(A60,2)&gt;=5)),AND(C60&lt;&gt;"",D60&gt;E60,WEEKDAY(A60,2)&gt;=5)),ColTime(Data!$J$6,Data!$L$6,D60,E60),"")</f>
        <v/>
      </c>
      <c r="S60" s="212" t="str">
        <f>IFERROR(IF(OR(AND(WEEKDAY(A60,2)&gt;1,WEEKDAY(A60,2)&lt;6,D60&lt;E60,C60=""),AND(C60="",WEEKDAY(A60,2)=1,E60&lt;D60),AND(C60&lt;&gt;"",D60&lt;E60,WEEKDAY(A60,2)&gt;1,WEEKDAY(A60,2)&lt;4),AND(C60&lt;&gt;"",D60&gt;E60,WEEKDAY(A60,2)=1)),ColTime(Data!$J$6,Data!$L$6,D60,E60),""),"")</f>
        <v/>
      </c>
      <c r="T60" s="212"/>
      <c r="U60" s="213" t="str">
        <f>IF(F60="","",IF(AND(C60&lt;&gt;"",OR(D60&lt;E60,AND(D60&gt;E60,C396&lt;&gt;""))),ColTime(Data!$J$6,Data!$L$6,D60,E60),""))</f>
        <v/>
      </c>
      <c r="V60" s="214"/>
      <c r="W60" s="148"/>
      <c r="Z60" s="148"/>
      <c r="AE60" s="194"/>
    </row>
    <row r="61" spans="1:31" ht="15" customHeight="1" x14ac:dyDescent="0.2">
      <c r="A61" s="151">
        <f t="shared" si="3"/>
        <v>43886</v>
      </c>
      <c r="B61" s="139" t="str">
        <f t="shared" si="24"/>
        <v>Ti</v>
      </c>
      <c r="C61" s="140" t="str">
        <f t="shared" si="25"/>
        <v/>
      </c>
      <c r="D61" s="141"/>
      <c r="E61" s="141"/>
      <c r="F61" s="142" t="str">
        <f t="shared" si="26"/>
        <v/>
      </c>
      <c r="G61" s="270"/>
      <c r="H61" s="270"/>
      <c r="I61" s="270"/>
      <c r="J61" s="143" t="str">
        <f>IF(OR(AND(C61&lt;&gt;"",D61&gt;E61,WEEKDAY(A61,2)=5),AND(C61="",WEEKDAY(A61,2)&gt;5)),IF(D61="","",ColTime(Data!$J$3,Data!$L$3,D61,E61)),"")</f>
        <v/>
      </c>
      <c r="K61" s="143" t="str">
        <f t="shared" si="27"/>
        <v/>
      </c>
      <c r="L61" s="144" t="str">
        <f t="shared" si="28"/>
        <v/>
      </c>
      <c r="M61" s="144" t="str">
        <f t="shared" si="29"/>
        <v/>
      </c>
      <c r="N61" s="144" t="str">
        <f t="shared" si="30"/>
        <v/>
      </c>
      <c r="O61" s="146" t="str">
        <f t="shared" si="31"/>
        <v/>
      </c>
      <c r="P61" s="146" t="str">
        <f t="shared" si="32"/>
        <v/>
      </c>
      <c r="Q61" s="146" t="str">
        <f t="shared" si="10"/>
        <v/>
      </c>
      <c r="R61" s="144" t="str">
        <f>IF(OR(AND(C61="",D61&lt;E61,OR(WEEKDAY(A61,2)=1,WEEKDAY(A61,2)&gt;=6)),AND(C61="",D61&gt;E61,OR(WEEKDAY(A61,2)&gt;=5)),AND(C61&lt;&gt;"",D61&gt;E61,WEEKDAY(A61,2)&gt;=5)),ColTime(Data!$J$6,Data!$L$6,D61,E61),"")</f>
        <v/>
      </c>
      <c r="S61" s="212" t="str">
        <f>IFERROR(IF(OR(AND(WEEKDAY(A61,2)&gt;1,WEEKDAY(A61,2)&lt;6,D61&lt;E61,C61=""),AND(C61="",WEEKDAY(A61,2)=1,E61&lt;D61),AND(C61&lt;&gt;"",D61&lt;E61,WEEKDAY(A61,2)&gt;1,WEEKDAY(A61,2)&lt;4),AND(C61&lt;&gt;"",D61&gt;E61,WEEKDAY(A61,2)=1)),ColTime(Data!$J$6,Data!$L$6,D61,E61),""),"")</f>
        <v/>
      </c>
      <c r="T61" s="212"/>
      <c r="U61" s="213" t="str">
        <f>IF(F61="","",IF(AND(C61&lt;&gt;"",OR(D61&lt;E61,AND(D61&gt;E61,C397&lt;&gt;""))),ColTime(Data!$J$6,Data!$L$6,D61,E61),""))</f>
        <v/>
      </c>
      <c r="V61" s="214"/>
      <c r="W61" s="148"/>
      <c r="Z61" s="148"/>
      <c r="AE61" s="194"/>
    </row>
    <row r="62" spans="1:31" ht="15" customHeight="1" x14ac:dyDescent="0.2">
      <c r="A62" s="151">
        <f t="shared" si="3"/>
        <v>43887</v>
      </c>
      <c r="B62" s="139" t="str">
        <f t="shared" si="24"/>
        <v>On</v>
      </c>
      <c r="C62" s="140" t="str">
        <f t="shared" si="25"/>
        <v/>
      </c>
      <c r="D62" s="141"/>
      <c r="E62" s="141"/>
      <c r="F62" s="142" t="str">
        <f t="shared" si="26"/>
        <v/>
      </c>
      <c r="G62" s="270"/>
      <c r="H62" s="270"/>
      <c r="I62" s="270"/>
      <c r="J62" s="143" t="str">
        <f>IF(OR(AND(C62&lt;&gt;"",D62&gt;E62,WEEKDAY(A62,2)=5),AND(C62="",WEEKDAY(A62,2)&gt;5)),IF(D62="","",ColTime(Data!$J$3,Data!$L$3,D62,E62)),"")</f>
        <v/>
      </c>
      <c r="K62" s="143" t="str">
        <f t="shared" si="27"/>
        <v/>
      </c>
      <c r="L62" s="144" t="str">
        <f t="shared" si="28"/>
        <v/>
      </c>
      <c r="M62" s="144" t="str">
        <f t="shared" si="29"/>
        <v/>
      </c>
      <c r="N62" s="144" t="str">
        <f t="shared" si="30"/>
        <v/>
      </c>
      <c r="O62" s="146" t="str">
        <f t="shared" si="31"/>
        <v/>
      </c>
      <c r="P62" s="146" t="str">
        <f t="shared" si="32"/>
        <v/>
      </c>
      <c r="Q62" s="146" t="str">
        <f t="shared" si="10"/>
        <v/>
      </c>
      <c r="R62" s="144" t="str">
        <f>IF(OR(AND(C62="",D62&lt;E62,OR(WEEKDAY(A62,2)=1,WEEKDAY(A62,2)&gt;=6)),AND(C62="",D62&gt;E62,OR(WEEKDAY(A62,2)&gt;=5)),AND(C62&lt;&gt;"",D62&gt;E62,WEEKDAY(A62,2)&gt;=5)),ColTime(Data!$J$6,Data!$L$6,D62,E62),"")</f>
        <v/>
      </c>
      <c r="S62" s="212" t="str">
        <f>IFERROR(IF(OR(AND(WEEKDAY(A62,2)&gt;1,WEEKDAY(A62,2)&lt;6,D62&lt;E62,C62=""),AND(C62="",WEEKDAY(A62,2)=1,E62&lt;D62),AND(C62&lt;&gt;"",D62&lt;E62,WEEKDAY(A62,2)&gt;1,WEEKDAY(A62,2)&lt;4),AND(C62&lt;&gt;"",D62&gt;E62,WEEKDAY(A62,2)=1)),ColTime(Data!$J$6,Data!$L$6,D62,E62),""),"")</f>
        <v/>
      </c>
      <c r="T62" s="212"/>
      <c r="U62" s="213" t="str">
        <f>IF(F62="","",IF(AND(C62&lt;&gt;"",OR(D62&lt;E62,AND(D62&gt;E62,C398&lt;&gt;""))),ColTime(Data!$J$6,Data!$L$6,D62,E62),""))</f>
        <v/>
      </c>
      <c r="V62" s="214"/>
      <c r="W62" s="148"/>
      <c r="Z62" s="148"/>
      <c r="AE62" s="194"/>
    </row>
    <row r="63" spans="1:31" ht="15" customHeight="1" x14ac:dyDescent="0.2">
      <c r="A63" s="151">
        <f t="shared" si="3"/>
        <v>43888</v>
      </c>
      <c r="B63" s="160" t="str">
        <f t="shared" si="0"/>
        <v>To</v>
      </c>
      <c r="C63" s="161" t="str">
        <f t="shared" si="23"/>
        <v/>
      </c>
      <c r="D63" s="162"/>
      <c r="E63" s="162"/>
      <c r="F63" s="142" t="str">
        <f t="shared" si="12"/>
        <v/>
      </c>
      <c r="G63" s="270"/>
      <c r="H63" s="270"/>
      <c r="I63" s="270"/>
      <c r="J63" s="143" t="str">
        <f>IF(OR(AND(C63&lt;&gt;"",D63&gt;E63,WEEKDAY(A63,2)=5),AND(C63="",WEEKDAY(A63,2)&gt;5)),IF(D63="","",ColTime(Data!$J$3,Data!$L$3,D63,E63)),"")</f>
        <v/>
      </c>
      <c r="K63" s="143" t="str">
        <f t="shared" si="5"/>
        <v/>
      </c>
      <c r="L63" s="144" t="str">
        <f t="shared" ref="L63" si="33">IFERROR(IF(AND(C63="",WEEKDAY(A63,2)&lt;6),IF(D63="","",(IF(E63-MAX(D63,(15/24))+(E63&lt;D63)&lt;0,0,E63-MAX(D63,(15/24))+(E63&lt;D63)))-(IF((E63-MAX(D63,(23/24))+(E63&lt;D63))&lt;0,0,(E63-MAX(D63,(23/24))+(E63&lt;D63))))),""),"")</f>
        <v/>
      </c>
      <c r="M63" s="144" t="str">
        <f>IFERROR(IF(AND(C63="",WEEKDAY(A63,2)&gt;5),IF(D63="","",(IF(E63-MAX(D63,(15/24))+(E63&lt;D63)&lt;0,0,E63-MAX(D63,(15/24))+($E63&lt;D63)))-(IF((E63-MAX(D63,(23/24))+(E63&lt;D63))&lt;0,0,(E63-MAX(D63,(23/24))+(E63&lt;D63))))),o),"")</f>
        <v/>
      </c>
      <c r="N63" s="144" t="str">
        <f t="shared" si="15"/>
        <v/>
      </c>
      <c r="O63" s="192" t="str">
        <f t="shared" ref="O63" si="34">IF(A63="","",IF(AND(C63="",WEEKDAY(A63,2)&lt;5),IF(D63="","",(IF(E63-MAX(D63,(23/24))+(E63&lt;D63)&lt;0,0,E63-MAX(D63,(23/24))+(E63&lt;D63)))-(IF((E63-MAX(D63,(24/24))+(E63&lt;D63))&lt;0,0,(E63-MAX(D63,(24/24))+(E63&lt;D63))))),""))</f>
        <v/>
      </c>
      <c r="P63" s="192" t="str">
        <f t="shared" ref="P63" si="35">IFERROR(IF(AND(C63="",WEEKDAY(A63,2)&gt;4),IF(D63="","",(IF(E63-MAX(D63,(23/24))+(E63&lt;D63)&lt;0,0,E63-MAX(D63,(23/24))+(E63&lt;D63)))-(IF((E63-MAX(D63,(24/24))+(E63&lt;D63))&lt;0,0,(E63-MAX(D63,(24/24))+(E63&lt;D63))))),""),"")</f>
        <v/>
      </c>
      <c r="Q63" s="146" t="str">
        <f t="shared" si="10"/>
        <v/>
      </c>
      <c r="R63" s="144" t="str">
        <f>IFERROR(IF(OR(AND(C63="",D63&lt;E63,OR(WEEKDAY(A63,2)=1,WEEKDAY(A63,2)&gt;=6)),AND(C63="",D63&gt;E63,OR(WEEKDAY(A63,2)&gt;=5)),AND(C63&lt;&gt;"",D63&gt;E63,WEEKDAY(A63,2)&gt;=5)),ColTime(Data!$J$6,Data!$L$6,D63,E63),""),"")</f>
        <v/>
      </c>
      <c r="S63" s="212" t="str">
        <f>IFERROR(IF(OR(AND(WEEKDAY(A63,2)&gt;1,WEEKDAY(A63,2)&lt;6,D63&lt;E63,C63=""),AND(C63="",WEEKDAY(A63,2)=1,E63&lt;D63),AND(C63&lt;&gt;"",D63&lt;E63,WEEKDAY(A63,2)&gt;1,WEEKDAY(A63,2)&lt;4),AND(C63&lt;&gt;"",D63&gt;E63,WEEKDAY(A63,2)=1)),ColTime(Data!$J$6,Data!$L$6,D63,E63),""),"")</f>
        <v/>
      </c>
      <c r="T63" s="212"/>
      <c r="U63" s="213" t="str">
        <f>IF(F63="","",IF(AND(C63&lt;&gt;"",OR(D63&lt;E63,AND(D63&gt;E63,C367&lt;&gt;""))),ColTime(Data!$J$6,Data!$L$6,D63,E63),""))</f>
        <v/>
      </c>
      <c r="V63" s="214"/>
      <c r="W63" s="148" t="str">
        <f t="shared" si="20"/>
        <v/>
      </c>
      <c r="X63" s="132" t="str">
        <f t="shared" si="21"/>
        <v/>
      </c>
      <c r="Y63" s="132" t="str">
        <f t="shared" si="22"/>
        <v/>
      </c>
      <c r="Z63" s="148" t="str">
        <f t="shared" si="18"/>
        <v/>
      </c>
    </row>
    <row r="64" spans="1:31" ht="15" customHeight="1" x14ac:dyDescent="0.2">
      <c r="A64" s="151">
        <f t="shared" si="3"/>
        <v>43889</v>
      </c>
      <c r="B64" s="160" t="str">
        <f t="shared" ref="B64:B127" si="36">PROPER(TEXT(A64,"ddd"))</f>
        <v>Fr</v>
      </c>
      <c r="C64" s="161" t="str">
        <f t="shared" ref="C64:C127" si="37">HelligdagsNavn(A64,0,0)</f>
        <v/>
      </c>
      <c r="D64" s="162"/>
      <c r="E64" s="162"/>
      <c r="F64" s="142" t="str">
        <f t="shared" ref="F64:F127" si="38">IF(D64="","",(E64-D64)+(D64&gt;E64))</f>
        <v/>
      </c>
      <c r="G64" s="270"/>
      <c r="H64" s="270"/>
      <c r="I64" s="270"/>
      <c r="J64" s="143" t="str">
        <f>IF(OR(AND(C64&lt;&gt;"",D64&gt;E64,WEEKDAY(A64,2)=5),AND(C64="",WEEKDAY(A64,2)&gt;5)),IF(D64="","",ColTime(Data!$J$3,Data!$L$3,D64,E64)),"")</f>
        <v/>
      </c>
      <c r="K64" s="143" t="str">
        <f t="shared" ref="K64:K127" si="39">IF(C64&lt;&gt;"",IF(D64="","",(IF(E64-MAX(D64,(7/24))+(E64&lt;D64)&lt;0,0,E64-MAX(D64,(7/24))+(E64&lt;D64)))-(IF((E64-MAX(D64,(15/24))+(E64&lt;D64))&lt;0,0,(E64-MAX(D64,(15/24))+(E64&lt;D64))))),"")</f>
        <v/>
      </c>
      <c r="L64" s="144" t="str">
        <f t="shared" ref="L64:L127" si="40">IFERROR(IF(AND(C64="",WEEKDAY(A64,2)&lt;6),IF(D64="","",(IF(E64-MAX(D64,(15/24))+(E64&lt;D64)&lt;0,0,E64-MAX(D64,(15/24))+(E64&lt;D64)))-(IF((E64-MAX(D64,(23/24))+(E64&lt;D64))&lt;0,0,(E64-MAX(D64,(23/24))+(E64&lt;D64))))),""),"")</f>
        <v/>
      </c>
      <c r="M64" s="144" t="str">
        <f>IFERROR(IF(AND(C64="",WEEKDAY(A64,2)&gt;5),IF(D64="","",(IF(E64-MAX(D64,(15/24))+(E64&lt;D64)&lt;0,0,E64-MAX(D64,(15/24))+($E64&lt;D64)))-(IF((E64-MAX(D64,(23/24))+(E64&lt;D64))&lt;0,0,(E64-MAX(D64,(23/24))+(E64&lt;D64))))),o),"")</f>
        <v/>
      </c>
      <c r="N64" s="144" t="str">
        <f t="shared" ref="N64:N127" si="41">IF(C64&lt;&gt;"",IF(D64="","",(IF(E64-MAX(D64,(15/24))+(E64&lt;D64)&lt;0,0,E64-MAX(D64,(15/24))+(E64&lt;D64)))-(IF((E64-MAX(D64,(23/24))+(E64&lt;D64))&lt;0,0,(E64-MAX(D64,(23/24))+(E64&lt;D64))))),"")</f>
        <v/>
      </c>
      <c r="O64" s="192" t="str">
        <f t="shared" ref="O64:O127" si="42">IF(A64="","",IF(AND(C64="",WEEKDAY(A64,2)&lt;5),IF(D64="","",(IF(E64-MAX(D64,(23/24))+(E64&lt;D64)&lt;0,0,E64-MAX(D64,(23/24))+(E64&lt;D64)))-(IF((E64-MAX(D64,(24/24))+(E64&lt;D64))&lt;0,0,(E64-MAX(D64,(24/24))+(E64&lt;D64))))),""))</f>
        <v/>
      </c>
      <c r="P64" s="192" t="str">
        <f t="shared" ref="P64:P127" si="43">IFERROR(IF(AND(C64="",WEEKDAY(A64,2)&gt;4),IF(D64="","",(IF(E64-MAX(D64,(23/24))+(E64&lt;D64)&lt;0,0,E64-MAX(D64,(23/24))+(E64&lt;D64)))-(IF((E64-MAX(D64,(24/24))+(E64&lt;D64))&lt;0,0,(E64-MAX(D64,(24/24))+(E64&lt;D64))))),""),"")</f>
        <v/>
      </c>
      <c r="Q64" s="146" t="str">
        <f t="shared" si="10"/>
        <v/>
      </c>
      <c r="R64" s="144" t="str">
        <f>IFERROR(IF(OR(AND(C64="",D64&lt;E64,OR(WEEKDAY(A64,2)=1,WEEKDAY(A64,2)&gt;=6)),AND(C64="",D64&gt;E64,OR(WEEKDAY(A64,2)&gt;=5)),AND(C64&lt;&gt;"",D64&gt;E64,WEEKDAY(A64,2)&gt;=5)),ColTime(Data!$J$6,Data!$L$6,D64,E64),""),"")</f>
        <v/>
      </c>
      <c r="S64" s="212" t="str">
        <f>IFERROR(IF(OR(AND(WEEKDAY(A64,2)&gt;1,WEEKDAY(A64,2)&lt;6,D64&lt;E64,C64=""),AND(C64="",WEEKDAY(A64,2)=1,E64&lt;D64),AND(C64&lt;&gt;"",D64&lt;E64,WEEKDAY(A64,2)&gt;1,WEEKDAY(A64,2)&lt;4),AND(C64&lt;&gt;"",D64&gt;E64,WEEKDAY(A64,2)=1)),ColTime(Data!$J$6,Data!$L$6,D64,E64),""),"")</f>
        <v/>
      </c>
      <c r="T64" s="212"/>
      <c r="U64" s="213" t="str">
        <f>IF(F64="","",IF(AND(C64&lt;&gt;"",OR(D64&lt;E64,AND(D64&gt;E64,C370&lt;&gt;""))),ColTime(Data!$J$6,Data!$L$6,D64,E64),""))</f>
        <v/>
      </c>
      <c r="V64" s="214"/>
      <c r="W64" s="148"/>
      <c r="Z64" s="148"/>
      <c r="AE64" s="194"/>
    </row>
    <row r="65" spans="1:31" ht="15" customHeight="1" x14ac:dyDescent="0.2">
      <c r="A65" s="151">
        <f t="shared" si="3"/>
        <v>43890</v>
      </c>
      <c r="B65" s="160" t="str">
        <f t="shared" si="36"/>
        <v>Lø</v>
      </c>
      <c r="C65" s="161" t="str">
        <f t="shared" si="37"/>
        <v/>
      </c>
      <c r="D65" s="162"/>
      <c r="E65" s="162"/>
      <c r="F65" s="142" t="str">
        <f t="shared" si="38"/>
        <v/>
      </c>
      <c r="G65" s="270"/>
      <c r="H65" s="270"/>
      <c r="I65" s="270"/>
      <c r="J65" s="143" t="str">
        <f>IF(OR(AND(C65&lt;&gt;"",D65&gt;E65,WEEKDAY(A65,2)=5),AND(C65="",WEEKDAY(A65,2)&gt;5)),IF(D65="","",ColTime(Data!$J$3,Data!$L$3,D65,E65)),"")</f>
        <v/>
      </c>
      <c r="K65" s="143" t="str">
        <f t="shared" si="39"/>
        <v/>
      </c>
      <c r="L65" s="144" t="str">
        <f t="shared" si="40"/>
        <v/>
      </c>
      <c r="M65" s="144" t="str">
        <f>IFERROR(IF(AND(C65="",WEEKDAY(A65,2)&gt;5),IF(D65="","",(IF(E65-MAX(D65,(15/24))+(E65&lt;D65)&lt;0,0,E65-MAX(D65,(15/24))+($E65&lt;D65)))-(IF((E65-MAX(D65,(23/24))+(E65&lt;D65))&lt;0,0,(E65-MAX(D65,(23/24))+(E65&lt;D65))))),o),"")</f>
        <v/>
      </c>
      <c r="N65" s="144" t="str">
        <f t="shared" si="41"/>
        <v/>
      </c>
      <c r="O65" s="192" t="str">
        <f t="shared" si="42"/>
        <v/>
      </c>
      <c r="P65" s="192" t="str">
        <f t="shared" si="43"/>
        <v/>
      </c>
      <c r="Q65" s="146" t="str">
        <f t="shared" si="10"/>
        <v/>
      </c>
      <c r="R65" s="144" t="str">
        <f>IFERROR(IF(OR(AND(C65="",D65&lt;E65,OR(WEEKDAY(A65,2)=1,WEEKDAY(A65,2)&gt;=6)),AND(C65="",D65&gt;E65,OR(WEEKDAY(A65,2)&gt;=5)),AND(C65&lt;&gt;"",D65&gt;E65,WEEKDAY(A65,2)&gt;=5)),ColTime(Data!$J$6,Data!$L$6,D65,E65),""),"")</f>
        <v/>
      </c>
      <c r="S65" s="212" t="str">
        <f>IFERROR(IF(OR(AND(WEEKDAY(A65,2)&gt;1,WEEKDAY(A65,2)&lt;6,D65&lt;E65,C65=""),AND(C65="",WEEKDAY(A65,2)=1,E65&lt;D65),AND(C65&lt;&gt;"",D65&lt;E65,WEEKDAY(A65,2)&gt;1,WEEKDAY(A65,2)&lt;4),AND(C65&lt;&gt;"",D65&gt;E65,WEEKDAY(A65,2)=1)),ColTime(Data!$J$6,Data!$L$6,D65,E65),""),"")</f>
        <v/>
      </c>
      <c r="T65" s="212"/>
      <c r="U65" s="213" t="str">
        <f>IF(F65="","",IF(AND(C65&lt;&gt;"",OR(D65&lt;E65,AND(D65&gt;E65,C371&lt;&gt;""))),ColTime(Data!$J$6,Data!$L$6,D65,E65),""))</f>
        <v/>
      </c>
      <c r="V65" s="214"/>
      <c r="W65" s="148"/>
      <c r="Z65" s="148"/>
      <c r="AE65" s="194"/>
    </row>
    <row r="66" spans="1:31" ht="15" customHeight="1" x14ac:dyDescent="0.2">
      <c r="A66" s="151">
        <f t="shared" si="3"/>
        <v>43891</v>
      </c>
      <c r="B66" s="160" t="str">
        <f t="shared" si="36"/>
        <v>Sø</v>
      </c>
      <c r="C66" s="161" t="str">
        <f t="shared" si="37"/>
        <v/>
      </c>
      <c r="D66" s="162"/>
      <c r="E66" s="162"/>
      <c r="F66" s="142" t="str">
        <f t="shared" si="38"/>
        <v/>
      </c>
      <c r="G66" s="270"/>
      <c r="H66" s="270"/>
      <c r="I66" s="270"/>
      <c r="J66" s="143" t="str">
        <f>IF(OR(AND(C66&lt;&gt;"",D66&gt;E66,WEEKDAY(A66,2)=5),AND(C66="",WEEKDAY(A66,2)&gt;5)),IF(D66="","",ColTime(Data!$J$3,Data!$L$3,D66,E66)),"")</f>
        <v/>
      </c>
      <c r="K66" s="143" t="str">
        <f t="shared" si="39"/>
        <v/>
      </c>
      <c r="L66" s="144" t="str">
        <f t="shared" si="40"/>
        <v/>
      </c>
      <c r="M66" s="144" t="str">
        <f>IFERROR(IF(AND(C66="",WEEKDAY(A66,2)&gt;5),IF(D66="","",(IF(E66-MAX(D66,(15/24))+(E66&lt;D66)&lt;0,0,E66-MAX(D66,(15/24))+($E66&lt;D66)))-(IF((E66-MAX(D66,(23/24))+(E66&lt;D66))&lt;0,0,(E66-MAX(D66,(23/24))+(E66&lt;D66))))),o),"")</f>
        <v/>
      </c>
      <c r="N66" s="144" t="str">
        <f t="shared" si="41"/>
        <v/>
      </c>
      <c r="O66" s="192" t="str">
        <f t="shared" si="42"/>
        <v/>
      </c>
      <c r="P66" s="192" t="str">
        <f t="shared" si="43"/>
        <v/>
      </c>
      <c r="Q66" s="146" t="str">
        <f t="shared" si="10"/>
        <v/>
      </c>
      <c r="R66" s="144" t="str">
        <f>IFERROR(IF(OR(AND(C66="",D66&lt;E66,OR(WEEKDAY(A66,2)=1,WEEKDAY(A66,2)&gt;=6)),AND(C66="",D66&gt;E66,OR(WEEKDAY(A66,2)&gt;=5)),AND(C66&lt;&gt;"",D66&gt;E66,WEEKDAY(A66,2)&gt;=5)),ColTime(Data!$J$6,Data!$L$6,D66,E66),""),"")</f>
        <v/>
      </c>
      <c r="S66" s="212" t="str">
        <f>IFERROR(IF(OR(AND(WEEKDAY(A66,2)&gt;1,WEEKDAY(A66,2)&lt;6,D66&lt;E66,C66=""),AND(C66="",WEEKDAY(A66,2)=1,E66&lt;D66),AND(C66&lt;&gt;"",D66&lt;E66,WEEKDAY(A66,2)&gt;1,WEEKDAY(A66,2)&lt;4),AND(C66&lt;&gt;"",D66&gt;E66,WEEKDAY(A66,2)=1)),ColTime(Data!$J$6,Data!$L$6,D66,E66),""),"")</f>
        <v/>
      </c>
      <c r="T66" s="212"/>
      <c r="U66" s="213" t="str">
        <f>IF(F66="","",IF(AND(C66&lt;&gt;"",OR(D66&lt;E66,AND(D66&gt;E66,C372&lt;&gt;""))),ColTime(Data!$J$6,Data!$L$6,D66,E66),""))</f>
        <v/>
      </c>
      <c r="V66" s="214"/>
      <c r="W66" s="148"/>
      <c r="Z66" s="148"/>
      <c r="AE66" s="194"/>
    </row>
    <row r="67" spans="1:31" ht="15" customHeight="1" x14ac:dyDescent="0.2">
      <c r="A67" s="151">
        <f t="shared" si="3"/>
        <v>43892</v>
      </c>
      <c r="B67" s="160" t="str">
        <f t="shared" si="36"/>
        <v>Ma</v>
      </c>
      <c r="C67" s="161" t="str">
        <f t="shared" si="37"/>
        <v/>
      </c>
      <c r="D67" s="162"/>
      <c r="E67" s="162"/>
      <c r="F67" s="142" t="str">
        <f t="shared" si="38"/>
        <v/>
      </c>
      <c r="G67" s="270"/>
      <c r="H67" s="270"/>
      <c r="I67" s="270"/>
      <c r="J67" s="143" t="str">
        <f>IF(OR(AND(C67&lt;&gt;"",D67&gt;E67,WEEKDAY(A67,2)=5),AND(C67="",WEEKDAY(A67,2)&gt;5)),IF(D67="","",ColTime(Data!$J$3,Data!$L$3,D67,E67)),"")</f>
        <v/>
      </c>
      <c r="K67" s="143" t="str">
        <f t="shared" si="39"/>
        <v/>
      </c>
      <c r="L67" s="144" t="str">
        <f t="shared" si="40"/>
        <v/>
      </c>
      <c r="M67" s="144" t="str">
        <f>IFERROR(IF(AND(C67="",WEEKDAY(A67,2)&gt;5),IF(D67="","",(IF(E67-MAX(D67,(15/24))+(E67&lt;D67)&lt;0,0,E67-MAX(D67,(15/24))+($E67&lt;D67)))-(IF((E67-MAX(D67,(23/24))+(E67&lt;D67))&lt;0,0,(E67-MAX(D67,(23/24))+(E67&lt;D67))))),o),"")</f>
        <v/>
      </c>
      <c r="N67" s="144" t="str">
        <f t="shared" si="41"/>
        <v/>
      </c>
      <c r="O67" s="192" t="str">
        <f t="shared" si="42"/>
        <v/>
      </c>
      <c r="P67" s="192" t="str">
        <f t="shared" si="43"/>
        <v/>
      </c>
      <c r="Q67" s="146" t="str">
        <f t="shared" si="10"/>
        <v/>
      </c>
      <c r="R67" s="144" t="str">
        <f>IFERROR(IF(OR(AND(C67="",D67&lt;E67,OR(WEEKDAY(A67,2)=1,WEEKDAY(A67,2)&gt;=6)),AND(C67="",D67&gt;E67,OR(WEEKDAY(A67,2)&gt;=5)),AND(C67&lt;&gt;"",D67&gt;E67,WEEKDAY(A67,2)&gt;=5)),ColTime(Data!$J$6,Data!$L$6,D67,E67),""),"")</f>
        <v/>
      </c>
      <c r="S67" s="212" t="str">
        <f>IFERROR(IF(OR(AND(WEEKDAY(A67,2)&gt;1,WEEKDAY(A67,2)&lt;6,D67&lt;E67,C67=""),AND(C67="",WEEKDAY(A67,2)=1,E67&lt;D67),AND(C67&lt;&gt;"",D67&lt;E67,WEEKDAY(A67,2)&gt;1,WEEKDAY(A67,2)&lt;4),AND(C67&lt;&gt;"",D67&gt;E67,WEEKDAY(A67,2)=1)),ColTime(Data!$J$6,Data!$L$6,D67,E67),""),"")</f>
        <v/>
      </c>
      <c r="T67" s="212"/>
      <c r="U67" s="213" t="str">
        <f>IF(F67="","",IF(AND(C67&lt;&gt;"",OR(D67&lt;E67,AND(D67&gt;E67,C373&lt;&gt;""))),ColTime(Data!$J$6,Data!$L$6,D67,E67),""))</f>
        <v/>
      </c>
      <c r="V67" s="214"/>
      <c r="W67" s="148"/>
      <c r="Z67" s="148"/>
      <c r="AE67" s="194"/>
    </row>
    <row r="68" spans="1:31" ht="15" customHeight="1" x14ac:dyDescent="0.2">
      <c r="A68" s="151">
        <f t="shared" si="3"/>
        <v>43893</v>
      </c>
      <c r="B68" s="160" t="str">
        <f t="shared" si="36"/>
        <v>Ti</v>
      </c>
      <c r="C68" s="161" t="str">
        <f t="shared" si="37"/>
        <v/>
      </c>
      <c r="D68" s="162"/>
      <c r="E68" s="162"/>
      <c r="F68" s="142" t="str">
        <f t="shared" si="38"/>
        <v/>
      </c>
      <c r="G68" s="270"/>
      <c r="H68" s="270"/>
      <c r="I68" s="270"/>
      <c r="J68" s="143" t="str">
        <f>IF(OR(AND(C68&lt;&gt;"",D68&gt;E68,WEEKDAY(A68,2)=5),AND(C68="",WEEKDAY(A68,2)&gt;5)),IF(D68="","",ColTime(Data!$J$3,Data!$L$3,D68,E68)),"")</f>
        <v/>
      </c>
      <c r="K68" s="143" t="str">
        <f t="shared" si="39"/>
        <v/>
      </c>
      <c r="L68" s="144" t="str">
        <f t="shared" si="40"/>
        <v/>
      </c>
      <c r="M68" s="144" t="str">
        <f>IFERROR(IF(AND(C68="",WEEKDAY(A68,2)&gt;5),IF(D68="","",(IF(E68-MAX(D68,(15/24))+(E68&lt;D68)&lt;0,0,E68-MAX(D68,(15/24))+($E68&lt;D68)))-(IF((E68-MAX(D68,(23/24))+(E68&lt;D68))&lt;0,0,(E68-MAX(D68,(23/24))+(E68&lt;D68))))),o),"")</f>
        <v/>
      </c>
      <c r="N68" s="144" t="str">
        <f t="shared" si="41"/>
        <v/>
      </c>
      <c r="O68" s="192" t="str">
        <f t="shared" si="42"/>
        <v/>
      </c>
      <c r="P68" s="192" t="str">
        <f t="shared" si="43"/>
        <v/>
      </c>
      <c r="Q68" s="146" t="str">
        <f t="shared" si="10"/>
        <v/>
      </c>
      <c r="R68" s="144" t="str">
        <f>IFERROR(IF(OR(AND(C68="",D68&lt;E68,OR(WEEKDAY(A68,2)=1,WEEKDAY(A68,2)&gt;=6)),AND(C68="",D68&gt;E68,OR(WEEKDAY(A68,2)&gt;=5)),AND(C68&lt;&gt;"",D68&gt;E68,WEEKDAY(A68,2)&gt;=5)),ColTime(Data!$J$6,Data!$L$6,D68,E68),""),"")</f>
        <v/>
      </c>
      <c r="S68" s="212" t="str">
        <f>IFERROR(IF(OR(AND(WEEKDAY(A68,2)&gt;1,WEEKDAY(A68,2)&lt;6,D68&lt;E68,C68=""),AND(C68="",WEEKDAY(A68,2)=1,E68&lt;D68),AND(C68&lt;&gt;"",D68&lt;E68,WEEKDAY(A68,2)&gt;1,WEEKDAY(A68,2)&lt;4),AND(C68&lt;&gt;"",D68&gt;E68,WEEKDAY(A68,2)=1)),ColTime(Data!$J$6,Data!$L$6,D68,E68),""),"")</f>
        <v/>
      </c>
      <c r="T68" s="212"/>
      <c r="U68" s="213" t="str">
        <f>IF(F68="","",IF(AND(C68&lt;&gt;"",OR(D68&lt;E68,AND(D68&gt;E68,C374&lt;&gt;""))),ColTime(Data!$J$6,Data!$L$6,D68,E68),""))</f>
        <v/>
      </c>
      <c r="V68" s="214"/>
      <c r="W68" s="148"/>
      <c r="Z68" s="148"/>
      <c r="AE68" s="194"/>
    </row>
    <row r="69" spans="1:31" ht="15" customHeight="1" x14ac:dyDescent="0.2">
      <c r="A69" s="151">
        <f t="shared" si="3"/>
        <v>43894</v>
      </c>
      <c r="B69" s="160" t="str">
        <f t="shared" si="36"/>
        <v>On</v>
      </c>
      <c r="C69" s="161" t="str">
        <f t="shared" si="37"/>
        <v/>
      </c>
      <c r="D69" s="162"/>
      <c r="E69" s="162"/>
      <c r="F69" s="142" t="str">
        <f t="shared" si="38"/>
        <v/>
      </c>
      <c r="G69" s="270"/>
      <c r="H69" s="270"/>
      <c r="I69" s="270"/>
      <c r="J69" s="143" t="str">
        <f>IF(OR(AND(C69&lt;&gt;"",D69&gt;E69,WEEKDAY(A69,2)=5),AND(C69="",WEEKDAY(A69,2)&gt;5)),IF(D69="","",ColTime(Data!$J$3,Data!$L$3,D69,E69)),"")</f>
        <v/>
      </c>
      <c r="K69" s="143" t="str">
        <f t="shared" si="39"/>
        <v/>
      </c>
      <c r="L69" s="144" t="str">
        <f t="shared" si="40"/>
        <v/>
      </c>
      <c r="M69" s="144" t="str">
        <f>IFERROR(IF(AND(C69="",WEEKDAY(A69,2)&gt;5),IF(D69="","",(IF(E69-MAX(D69,(15/24))+(E69&lt;D69)&lt;0,0,E69-MAX(D69,(15/24))+($E69&lt;D69)))-(IF((E69-MAX(D69,(23/24))+(E69&lt;D69))&lt;0,0,(E69-MAX(D69,(23/24))+(E69&lt;D69))))),o),"")</f>
        <v/>
      </c>
      <c r="N69" s="144" t="str">
        <f t="shared" si="41"/>
        <v/>
      </c>
      <c r="O69" s="192" t="str">
        <f t="shared" si="42"/>
        <v/>
      </c>
      <c r="P69" s="192" t="str">
        <f t="shared" si="43"/>
        <v/>
      </c>
      <c r="Q69" s="146" t="str">
        <f t="shared" si="10"/>
        <v/>
      </c>
      <c r="R69" s="144" t="str">
        <f>IFERROR(IF(OR(AND(C69="",D69&lt;E69,OR(WEEKDAY(A69,2)=1,WEEKDAY(A69,2)&gt;=6)),AND(C69="",D69&gt;E69,OR(WEEKDAY(A69,2)&gt;=5)),AND(C69&lt;&gt;"",D69&gt;E69,WEEKDAY(A69,2)&gt;=5)),ColTime(Data!$J$6,Data!$L$6,D69,E69),""),"")</f>
        <v/>
      </c>
      <c r="S69" s="212" t="str">
        <f>IFERROR(IF(OR(AND(WEEKDAY(A69,2)&gt;1,WEEKDAY(A69,2)&lt;6,D69&lt;E69,C69=""),AND(C69="",WEEKDAY(A69,2)=1,E69&lt;D69),AND(C69&lt;&gt;"",D69&lt;E69,WEEKDAY(A69,2)&gt;1,WEEKDAY(A69,2)&lt;4),AND(C69&lt;&gt;"",D69&gt;E69,WEEKDAY(A69,2)=1)),ColTime(Data!$J$6,Data!$L$6,D69,E69),""),"")</f>
        <v/>
      </c>
      <c r="T69" s="212"/>
      <c r="U69" s="213" t="str">
        <f>IF(F69="","",IF(AND(C69&lt;&gt;"",OR(D69&lt;E69,AND(D69&gt;E69,C375&lt;&gt;""))),ColTime(Data!$J$6,Data!$L$6,D69,E69),""))</f>
        <v/>
      </c>
      <c r="V69" s="214"/>
      <c r="W69" s="148"/>
      <c r="Z69" s="148"/>
      <c r="AE69" s="194"/>
    </row>
    <row r="70" spans="1:31" ht="15" customHeight="1" x14ac:dyDescent="0.2">
      <c r="A70" s="151">
        <f t="shared" si="3"/>
        <v>43895</v>
      </c>
      <c r="B70" s="160" t="str">
        <f t="shared" si="36"/>
        <v>To</v>
      </c>
      <c r="C70" s="161" t="str">
        <f t="shared" si="37"/>
        <v/>
      </c>
      <c r="D70" s="162"/>
      <c r="E70" s="162"/>
      <c r="F70" s="142" t="str">
        <f t="shared" si="38"/>
        <v/>
      </c>
      <c r="G70" s="270"/>
      <c r="H70" s="270"/>
      <c r="I70" s="270"/>
      <c r="J70" s="143" t="str">
        <f>IF(OR(AND(C70&lt;&gt;"",D70&gt;E70,WEEKDAY(A70,2)=5),AND(C70="",WEEKDAY(A70,2)&gt;5)),IF(D70="","",ColTime(Data!$J$3,Data!$L$3,D70,E70)),"")</f>
        <v/>
      </c>
      <c r="K70" s="143" t="str">
        <f t="shared" si="39"/>
        <v/>
      </c>
      <c r="L70" s="144" t="str">
        <f t="shared" si="40"/>
        <v/>
      </c>
      <c r="M70" s="144" t="str">
        <f>IFERROR(IF(AND(C70="",WEEKDAY(A70,2)&gt;5),IF(D70="","",(IF(E70-MAX(D70,(15/24))+(E70&lt;D70)&lt;0,0,E70-MAX(D70,(15/24))+($E70&lt;D70)))-(IF((E70-MAX(D70,(23/24))+(E70&lt;D70))&lt;0,0,(E70-MAX(D70,(23/24))+(E70&lt;D70))))),o),"")</f>
        <v/>
      </c>
      <c r="N70" s="144" t="str">
        <f t="shared" si="41"/>
        <v/>
      </c>
      <c r="O70" s="192" t="str">
        <f t="shared" si="42"/>
        <v/>
      </c>
      <c r="P70" s="192" t="str">
        <f t="shared" si="43"/>
        <v/>
      </c>
      <c r="Q70" s="146" t="str">
        <f t="shared" si="10"/>
        <v/>
      </c>
      <c r="R70" s="144" t="str">
        <f>IFERROR(IF(OR(AND(C70="",D70&lt;E70,OR(WEEKDAY(A70,2)=1,WEEKDAY(A70,2)&gt;=6)),AND(C70="",D70&gt;E70,OR(WEEKDAY(A70,2)&gt;=5)),AND(C70&lt;&gt;"",D70&gt;E70,WEEKDAY(A70,2)&gt;=5)),ColTime(Data!$J$6,Data!$L$6,D70,E70),""),"")</f>
        <v/>
      </c>
      <c r="S70" s="212" t="str">
        <f>IFERROR(IF(OR(AND(WEEKDAY(A70,2)&gt;1,WEEKDAY(A70,2)&lt;6,D70&lt;E70,C70=""),AND(C70="",WEEKDAY(A70,2)=1,E70&lt;D70),AND(C70&lt;&gt;"",D70&lt;E70,WEEKDAY(A70,2)&gt;1,WEEKDAY(A70,2)&lt;4),AND(C70&lt;&gt;"",D70&gt;E70,WEEKDAY(A70,2)=1)),ColTime(Data!$J$6,Data!$L$6,D70,E70),""),"")</f>
        <v/>
      </c>
      <c r="T70" s="212"/>
      <c r="U70" s="213" t="str">
        <f>IF(F70="","",IF(AND(C70&lt;&gt;"",OR(D70&lt;E70,AND(D70&gt;E70,C376&lt;&gt;""))),ColTime(Data!$J$6,Data!$L$6,D70,E70),""))</f>
        <v/>
      </c>
      <c r="V70" s="214"/>
      <c r="W70" s="148"/>
      <c r="Z70" s="148"/>
      <c r="AE70" s="194"/>
    </row>
    <row r="71" spans="1:31" ht="15" customHeight="1" x14ac:dyDescent="0.2">
      <c r="A71" s="151">
        <f t="shared" ref="A71:A134" si="44">A70+1</f>
        <v>43896</v>
      </c>
      <c r="B71" s="160" t="str">
        <f t="shared" si="36"/>
        <v>Fr</v>
      </c>
      <c r="C71" s="161" t="str">
        <f t="shared" si="37"/>
        <v/>
      </c>
      <c r="D71" s="162"/>
      <c r="E71" s="162"/>
      <c r="F71" s="142" t="str">
        <f t="shared" si="38"/>
        <v/>
      </c>
      <c r="G71" s="270"/>
      <c r="H71" s="270"/>
      <c r="I71" s="270"/>
      <c r="J71" s="143" t="str">
        <f>IF(OR(AND(C71&lt;&gt;"",D71&gt;E71,WEEKDAY(A71,2)=5),AND(C71="",WEEKDAY(A71,2)&gt;5)),IF(D71="","",ColTime(Data!$J$3,Data!$L$3,D71,E71)),"")</f>
        <v/>
      </c>
      <c r="K71" s="143" t="str">
        <f t="shared" si="39"/>
        <v/>
      </c>
      <c r="L71" s="144" t="str">
        <f t="shared" si="40"/>
        <v/>
      </c>
      <c r="M71" s="144" t="str">
        <f>IFERROR(IF(AND(C71="",WEEKDAY(A71,2)&gt;5),IF(D71="","",(IF(E71-MAX(D71,(15/24))+(E71&lt;D71)&lt;0,0,E71-MAX(D71,(15/24))+($E71&lt;D71)))-(IF((E71-MAX(D71,(23/24))+(E71&lt;D71))&lt;0,0,(E71-MAX(D71,(23/24))+(E71&lt;D71))))),o),"")</f>
        <v/>
      </c>
      <c r="N71" s="144" t="str">
        <f t="shared" si="41"/>
        <v/>
      </c>
      <c r="O71" s="192" t="str">
        <f t="shared" si="42"/>
        <v/>
      </c>
      <c r="P71" s="192" t="str">
        <f t="shared" si="43"/>
        <v/>
      </c>
      <c r="Q71" s="146" t="str">
        <f t="shared" si="10"/>
        <v/>
      </c>
      <c r="R71" s="144" t="str">
        <f>IFERROR(IF(OR(AND(C71="",D71&lt;E71,OR(WEEKDAY(A71,2)=1,WEEKDAY(A71,2)&gt;=6)),AND(C71="",D71&gt;E71,OR(WEEKDAY(A71,2)&gt;=5)),AND(C71&lt;&gt;"",D71&gt;E71,WEEKDAY(A71,2)&gt;=5)),ColTime(Data!$J$6,Data!$L$6,D71,E71),""),"")</f>
        <v/>
      </c>
      <c r="S71" s="212" t="str">
        <f>IFERROR(IF(OR(AND(WEEKDAY(A71,2)&gt;1,WEEKDAY(A71,2)&lt;6,D71&lt;E71,C71=""),AND(C71="",WEEKDAY(A71,2)=1,E71&lt;D71),AND(C71&lt;&gt;"",D71&lt;E71,WEEKDAY(A71,2)&gt;1,WEEKDAY(A71,2)&lt;4),AND(C71&lt;&gt;"",D71&gt;E71,WEEKDAY(A71,2)=1)),ColTime(Data!$J$6,Data!$L$6,D71,E71),""),"")</f>
        <v/>
      </c>
      <c r="T71" s="212"/>
      <c r="U71" s="213" t="str">
        <f>IF(F71="","",IF(AND(C71&lt;&gt;"",OR(D71&lt;E71,AND(D71&gt;E71,C377&lt;&gt;""))),ColTime(Data!$J$6,Data!$L$6,D71,E71),""))</f>
        <v/>
      </c>
      <c r="V71" s="214"/>
      <c r="W71" s="148"/>
      <c r="Z71" s="148"/>
      <c r="AE71" s="194"/>
    </row>
    <row r="72" spans="1:31" ht="15" customHeight="1" x14ac:dyDescent="0.2">
      <c r="A72" s="151">
        <f t="shared" si="44"/>
        <v>43897</v>
      </c>
      <c r="B72" s="160" t="str">
        <f t="shared" si="36"/>
        <v>Lø</v>
      </c>
      <c r="C72" s="161" t="str">
        <f t="shared" si="37"/>
        <v/>
      </c>
      <c r="D72" s="162"/>
      <c r="E72" s="162"/>
      <c r="F72" s="142" t="str">
        <f t="shared" si="38"/>
        <v/>
      </c>
      <c r="G72" s="270"/>
      <c r="H72" s="270"/>
      <c r="I72" s="270"/>
      <c r="J72" s="143" t="str">
        <f>IF(OR(AND(C72&lt;&gt;"",D72&gt;E72,WEEKDAY(A72,2)=5),AND(C72="",WEEKDAY(A72,2)&gt;5)),IF(D72="","",ColTime(Data!$J$3,Data!$L$3,D72,E72)),"")</f>
        <v/>
      </c>
      <c r="K72" s="143" t="str">
        <f t="shared" si="39"/>
        <v/>
      </c>
      <c r="L72" s="144" t="str">
        <f t="shared" si="40"/>
        <v/>
      </c>
      <c r="M72" s="144" t="str">
        <f>IFERROR(IF(AND(C72="",WEEKDAY(A72,2)&gt;5),IF(D72="","",(IF(E72-MAX(D72,(15/24))+(E72&lt;D72)&lt;0,0,E72-MAX(D72,(15/24))+($E72&lt;D72)))-(IF((E72-MAX(D72,(23/24))+(E72&lt;D72))&lt;0,0,(E72-MAX(D72,(23/24))+(E72&lt;D72))))),o),"")</f>
        <v/>
      </c>
      <c r="N72" s="144" t="str">
        <f t="shared" si="41"/>
        <v/>
      </c>
      <c r="O72" s="192" t="str">
        <f t="shared" si="42"/>
        <v/>
      </c>
      <c r="P72" s="192" t="str">
        <f t="shared" si="43"/>
        <v/>
      </c>
      <c r="Q72" s="146" t="str">
        <f t="shared" ref="Q72:Q135" si="45">IF(D72="","",IF(C72&lt;&gt;"",IF(D72="","",(IF(E72-MAX(D72,(23/24))+(E72&lt;D72)&lt;0,0,E72-MAX(D72,(23/24))+(E72&lt;D72)))-(IF((E72-MAX(D72,(24/24))+(E72&lt;D72))&lt;0,0,(E72-MAX(D72,(24/24))+(E72&lt;D72))))),0))</f>
        <v/>
      </c>
      <c r="R72" s="144" t="str">
        <f>IFERROR(IF(OR(AND(C72="",D72&lt;E72,OR(WEEKDAY(A72,2)=1,WEEKDAY(A72,2)&gt;=6)),AND(C72="",D72&gt;E72,OR(WEEKDAY(A72,2)&gt;=5)),AND(C72&lt;&gt;"",D72&gt;E72,WEEKDAY(A72,2)&gt;=5)),ColTime(Data!$J$6,Data!$L$6,D72,E72),""),"")</f>
        <v/>
      </c>
      <c r="S72" s="212" t="str">
        <f>IFERROR(IF(OR(AND(WEEKDAY(A72,2)&gt;1,WEEKDAY(A72,2)&lt;6,D72&lt;E72,C72=""),AND(C72="",WEEKDAY(A72,2)=1,E72&lt;D72),AND(C72&lt;&gt;"",D72&lt;E72,WEEKDAY(A72,2)&gt;1,WEEKDAY(A72,2)&lt;4),AND(C72&lt;&gt;"",D72&gt;E72,WEEKDAY(A72,2)=1)),ColTime(Data!$J$6,Data!$L$6,D72,E72),""),"")</f>
        <v/>
      </c>
      <c r="T72" s="212"/>
      <c r="U72" s="213" t="str">
        <f>IF(F72="","",IF(AND(C72&lt;&gt;"",OR(D72&lt;E72,AND(D72&gt;E72,C378&lt;&gt;""))),ColTime(Data!$J$6,Data!$L$6,D72,E72),""))</f>
        <v/>
      </c>
      <c r="V72" s="214"/>
      <c r="W72" s="148"/>
      <c r="Z72" s="148"/>
      <c r="AE72" s="194"/>
    </row>
    <row r="73" spans="1:31" ht="15" customHeight="1" x14ac:dyDescent="0.2">
      <c r="A73" s="151">
        <f t="shared" si="44"/>
        <v>43898</v>
      </c>
      <c r="B73" s="160" t="str">
        <f t="shared" si="36"/>
        <v>Sø</v>
      </c>
      <c r="C73" s="161" t="str">
        <f t="shared" si="37"/>
        <v/>
      </c>
      <c r="D73" s="162"/>
      <c r="E73" s="162"/>
      <c r="F73" s="142" t="str">
        <f t="shared" si="38"/>
        <v/>
      </c>
      <c r="G73" s="270"/>
      <c r="H73" s="270"/>
      <c r="I73" s="270"/>
      <c r="J73" s="143" t="str">
        <f>IF(OR(AND(C73&lt;&gt;"",D73&gt;E73,WEEKDAY(A73,2)=5),AND(C73="",WEEKDAY(A73,2)&gt;5)),IF(D73="","",ColTime(Data!$J$3,Data!$L$3,D73,E73)),"")</f>
        <v/>
      </c>
      <c r="K73" s="143" t="str">
        <f t="shared" si="39"/>
        <v/>
      </c>
      <c r="L73" s="144" t="str">
        <f t="shared" si="40"/>
        <v/>
      </c>
      <c r="M73" s="144" t="str">
        <f>IFERROR(IF(AND(C73="",WEEKDAY(A73,2)&gt;5),IF(D73="","",(IF(E73-MAX(D73,(15/24))+(E73&lt;D73)&lt;0,0,E73-MAX(D73,(15/24))+($E73&lt;D73)))-(IF((E73-MAX(D73,(23/24))+(E73&lt;D73))&lt;0,0,(E73-MAX(D73,(23/24))+(E73&lt;D73))))),o),"")</f>
        <v/>
      </c>
      <c r="N73" s="144" t="str">
        <f t="shared" si="41"/>
        <v/>
      </c>
      <c r="O73" s="192" t="str">
        <f t="shared" si="42"/>
        <v/>
      </c>
      <c r="P73" s="192" t="str">
        <f t="shared" si="43"/>
        <v/>
      </c>
      <c r="Q73" s="146" t="str">
        <f t="shared" si="45"/>
        <v/>
      </c>
      <c r="R73" s="144" t="str">
        <f>IFERROR(IF(OR(AND(C73="",D73&lt;E73,OR(WEEKDAY(A73,2)=1,WEEKDAY(A73,2)&gt;=6)),AND(C73="",D73&gt;E73,OR(WEEKDAY(A73,2)&gt;=5)),AND(C73&lt;&gt;"",D73&gt;E73,WEEKDAY(A73,2)&gt;=5)),ColTime(Data!$J$6,Data!$L$6,D73,E73),""),"")</f>
        <v/>
      </c>
      <c r="S73" s="212" t="str">
        <f>IFERROR(IF(OR(AND(WEEKDAY(A73,2)&gt;1,WEEKDAY(A73,2)&lt;6,D73&lt;E73,C73=""),AND(C73="",WEEKDAY(A73,2)=1,E73&lt;D73),AND(C73&lt;&gt;"",D73&lt;E73,WEEKDAY(A73,2)&gt;1,WEEKDAY(A73,2)&lt;4),AND(C73&lt;&gt;"",D73&gt;E73,WEEKDAY(A73,2)=1)),ColTime(Data!$J$6,Data!$L$6,D73,E73),""),"")</f>
        <v/>
      </c>
      <c r="T73" s="212"/>
      <c r="U73" s="213" t="str">
        <f>IF(F73="","",IF(AND(C73&lt;&gt;"",OR(D73&lt;E73,AND(D73&gt;E73,C379&lt;&gt;""))),ColTime(Data!$J$6,Data!$L$6,D73,E73),""))</f>
        <v/>
      </c>
      <c r="V73" s="214"/>
      <c r="W73" s="148"/>
      <c r="Z73" s="148"/>
      <c r="AE73" s="194"/>
    </row>
    <row r="74" spans="1:31" ht="15" customHeight="1" x14ac:dyDescent="0.2">
      <c r="A74" s="151">
        <f t="shared" si="44"/>
        <v>43899</v>
      </c>
      <c r="B74" s="160" t="str">
        <f t="shared" si="36"/>
        <v>Ma</v>
      </c>
      <c r="C74" s="161" t="str">
        <f t="shared" si="37"/>
        <v/>
      </c>
      <c r="D74" s="162"/>
      <c r="E74" s="162"/>
      <c r="F74" s="142" t="str">
        <f t="shared" si="38"/>
        <v/>
      </c>
      <c r="G74" s="270"/>
      <c r="H74" s="270"/>
      <c r="I74" s="270"/>
      <c r="J74" s="143" t="str">
        <f>IF(OR(AND(C74&lt;&gt;"",D74&gt;E74,WEEKDAY(A74,2)=5),AND(C74="",WEEKDAY(A74,2)&gt;5)),IF(D74="","",ColTime(Data!$J$3,Data!$L$3,D74,E74)),"")</f>
        <v/>
      </c>
      <c r="K74" s="143" t="str">
        <f t="shared" si="39"/>
        <v/>
      </c>
      <c r="L74" s="144" t="str">
        <f t="shared" si="40"/>
        <v/>
      </c>
      <c r="M74" s="144" t="str">
        <f>IFERROR(IF(AND(C74="",WEEKDAY(A74,2)&gt;5),IF(D74="","",(IF(E74-MAX(D74,(15/24))+(E74&lt;D74)&lt;0,0,E74-MAX(D74,(15/24))+($E74&lt;D74)))-(IF((E74-MAX(D74,(23/24))+(E74&lt;D74))&lt;0,0,(E74-MAX(D74,(23/24))+(E74&lt;D74))))),o),"")</f>
        <v/>
      </c>
      <c r="N74" s="144" t="str">
        <f t="shared" si="41"/>
        <v/>
      </c>
      <c r="O74" s="192" t="str">
        <f t="shared" si="42"/>
        <v/>
      </c>
      <c r="P74" s="192" t="str">
        <f t="shared" si="43"/>
        <v/>
      </c>
      <c r="Q74" s="146" t="str">
        <f t="shared" si="45"/>
        <v/>
      </c>
      <c r="R74" s="144" t="str">
        <f>IFERROR(IF(OR(AND(C74="",D74&lt;E74,OR(WEEKDAY(A74,2)=1,WEEKDAY(A74,2)&gt;=6)),AND(C74="",D74&gt;E74,OR(WEEKDAY(A74,2)&gt;=5)),AND(C74&lt;&gt;"",D74&gt;E74,WEEKDAY(A74,2)&gt;=5)),ColTime(Data!$J$6,Data!$L$6,D74,E74),""),"")</f>
        <v/>
      </c>
      <c r="S74" s="212" t="str">
        <f>IFERROR(IF(OR(AND(WEEKDAY(A74,2)&gt;1,WEEKDAY(A74,2)&lt;6,D74&lt;E74,C74=""),AND(C74="",WEEKDAY(A74,2)=1,E74&lt;D74),AND(C74&lt;&gt;"",D74&lt;E74,WEEKDAY(A74,2)&gt;1,WEEKDAY(A74,2)&lt;4),AND(C74&lt;&gt;"",D74&gt;E74,WEEKDAY(A74,2)=1)),ColTime(Data!$J$6,Data!$L$6,D74,E74),""),"")</f>
        <v/>
      </c>
      <c r="T74" s="212"/>
      <c r="U74" s="213" t="str">
        <f>IF(F74="","",IF(AND(C74&lt;&gt;"",OR(D74&lt;E74,AND(D74&gt;E74,C380&lt;&gt;""))),ColTime(Data!$J$6,Data!$L$6,D74,E74),""))</f>
        <v/>
      </c>
      <c r="V74" s="214"/>
      <c r="W74" s="148"/>
      <c r="Z74" s="148"/>
      <c r="AE74" s="194"/>
    </row>
    <row r="75" spans="1:31" ht="15" customHeight="1" x14ac:dyDescent="0.2">
      <c r="A75" s="151">
        <f t="shared" si="44"/>
        <v>43900</v>
      </c>
      <c r="B75" s="160" t="str">
        <f t="shared" si="36"/>
        <v>Ti</v>
      </c>
      <c r="C75" s="161" t="str">
        <f t="shared" si="37"/>
        <v/>
      </c>
      <c r="D75" s="162"/>
      <c r="E75" s="162"/>
      <c r="F75" s="142" t="str">
        <f t="shared" si="38"/>
        <v/>
      </c>
      <c r="G75" s="270"/>
      <c r="H75" s="270"/>
      <c r="I75" s="270"/>
      <c r="J75" s="143" t="str">
        <f>IF(OR(AND(C75&lt;&gt;"",D75&gt;E75,WEEKDAY(A75,2)=5),AND(C75="",WEEKDAY(A75,2)&gt;5)),IF(D75="","",ColTime(Data!$J$3,Data!$L$3,D75,E75)),"")</f>
        <v/>
      </c>
      <c r="K75" s="143" t="str">
        <f t="shared" si="39"/>
        <v/>
      </c>
      <c r="L75" s="144" t="str">
        <f t="shared" si="40"/>
        <v/>
      </c>
      <c r="M75" s="144" t="str">
        <f>IFERROR(IF(AND(C75="",WEEKDAY(A75,2)&gt;5),IF(D75="","",(IF(E75-MAX(D75,(15/24))+(E75&lt;D75)&lt;0,0,E75-MAX(D75,(15/24))+($E75&lt;D75)))-(IF((E75-MAX(D75,(23/24))+(E75&lt;D75))&lt;0,0,(E75-MAX(D75,(23/24))+(E75&lt;D75))))),o),"")</f>
        <v/>
      </c>
      <c r="N75" s="144" t="str">
        <f t="shared" si="41"/>
        <v/>
      </c>
      <c r="O75" s="192" t="str">
        <f t="shared" si="42"/>
        <v/>
      </c>
      <c r="P75" s="192" t="str">
        <f t="shared" si="43"/>
        <v/>
      </c>
      <c r="Q75" s="146" t="str">
        <f t="shared" si="45"/>
        <v/>
      </c>
      <c r="R75" s="144" t="str">
        <f>IFERROR(IF(OR(AND(C75="",D75&lt;E75,OR(WEEKDAY(A75,2)=1,WEEKDAY(A75,2)&gt;=6)),AND(C75="",D75&gt;E75,OR(WEEKDAY(A75,2)&gt;=5)),AND(C75&lt;&gt;"",D75&gt;E75,WEEKDAY(A75,2)&gt;=5)),ColTime(Data!$J$6,Data!$L$6,D75,E75),""),"")</f>
        <v/>
      </c>
      <c r="S75" s="212" t="str">
        <f>IFERROR(IF(OR(AND(WEEKDAY(A75,2)&gt;1,WEEKDAY(A75,2)&lt;6,D75&lt;E75,C75=""),AND(C75="",WEEKDAY(A75,2)=1,E75&lt;D75),AND(C75&lt;&gt;"",D75&lt;E75,WEEKDAY(A75,2)&gt;1,WEEKDAY(A75,2)&lt;4),AND(C75&lt;&gt;"",D75&gt;E75,WEEKDAY(A75,2)=1)),ColTime(Data!$J$6,Data!$L$6,D75,E75),""),"")</f>
        <v/>
      </c>
      <c r="T75" s="212"/>
      <c r="U75" s="213" t="str">
        <f>IF(F75="","",IF(AND(C75&lt;&gt;"",OR(D75&lt;E75,AND(D75&gt;E75,C381&lt;&gt;""))),ColTime(Data!$J$6,Data!$L$6,D75,E75),""))</f>
        <v/>
      </c>
      <c r="V75" s="214"/>
      <c r="W75" s="148"/>
      <c r="Z75" s="148"/>
      <c r="AE75" s="194"/>
    </row>
    <row r="76" spans="1:31" ht="15" customHeight="1" x14ac:dyDescent="0.2">
      <c r="A76" s="151">
        <f t="shared" si="44"/>
        <v>43901</v>
      </c>
      <c r="B76" s="160" t="str">
        <f t="shared" si="36"/>
        <v>On</v>
      </c>
      <c r="C76" s="161" t="str">
        <f t="shared" si="37"/>
        <v/>
      </c>
      <c r="D76" s="162"/>
      <c r="E76" s="162"/>
      <c r="F76" s="142" t="str">
        <f t="shared" si="38"/>
        <v/>
      </c>
      <c r="G76" s="270"/>
      <c r="H76" s="270"/>
      <c r="I76" s="270"/>
      <c r="J76" s="143" t="str">
        <f>IF(OR(AND(C76&lt;&gt;"",D76&gt;E76,WEEKDAY(A76,2)=5),AND(C76="",WEEKDAY(A76,2)&gt;5)),IF(D76="","",ColTime(Data!$J$3,Data!$L$3,D76,E76)),"")</f>
        <v/>
      </c>
      <c r="K76" s="143" t="str">
        <f t="shared" si="39"/>
        <v/>
      </c>
      <c r="L76" s="144" t="str">
        <f t="shared" si="40"/>
        <v/>
      </c>
      <c r="M76" s="144" t="str">
        <f>IFERROR(IF(AND(C76="",WEEKDAY(A76,2)&gt;5),IF(D76="","",(IF(E76-MAX(D76,(15/24))+(E76&lt;D76)&lt;0,0,E76-MAX(D76,(15/24))+($E76&lt;D76)))-(IF((E76-MAX(D76,(23/24))+(E76&lt;D76))&lt;0,0,(E76-MAX(D76,(23/24))+(E76&lt;D76))))),o),"")</f>
        <v/>
      </c>
      <c r="N76" s="144" t="str">
        <f t="shared" si="41"/>
        <v/>
      </c>
      <c r="O76" s="192" t="str">
        <f t="shared" si="42"/>
        <v/>
      </c>
      <c r="P76" s="192" t="str">
        <f t="shared" si="43"/>
        <v/>
      </c>
      <c r="Q76" s="146" t="str">
        <f t="shared" si="45"/>
        <v/>
      </c>
      <c r="R76" s="144" t="str">
        <f>IFERROR(IF(OR(AND(C76="",D76&lt;E76,OR(WEEKDAY(A76,2)=1,WEEKDAY(A76,2)&gt;=6)),AND(C76="",D76&gt;E76,OR(WEEKDAY(A76,2)&gt;=5)),AND(C76&lt;&gt;"",D76&gt;E76,WEEKDAY(A76,2)&gt;=5)),ColTime(Data!$J$6,Data!$L$6,D76,E76),""),"")</f>
        <v/>
      </c>
      <c r="S76" s="212" t="str">
        <f>IFERROR(IF(OR(AND(WEEKDAY(A76,2)&gt;1,WEEKDAY(A76,2)&lt;6,D76&lt;E76,C76=""),AND(C76="",WEEKDAY(A76,2)=1,E76&lt;D76),AND(C76&lt;&gt;"",D76&lt;E76,WEEKDAY(A76,2)&gt;1,WEEKDAY(A76,2)&lt;4),AND(C76&lt;&gt;"",D76&gt;E76,WEEKDAY(A76,2)=1)),ColTime(Data!$J$6,Data!$L$6,D76,E76),""),"")</f>
        <v/>
      </c>
      <c r="T76" s="212"/>
      <c r="U76" s="213" t="str">
        <f>IF(F76="","",IF(AND(C76&lt;&gt;"",OR(D76&lt;E76,AND(D76&gt;E76,C382&lt;&gt;""))),ColTime(Data!$J$6,Data!$L$6,D76,E76),""))</f>
        <v/>
      </c>
      <c r="V76" s="214"/>
      <c r="W76" s="148"/>
      <c r="Z76" s="148"/>
      <c r="AE76" s="194"/>
    </row>
    <row r="77" spans="1:31" ht="15" customHeight="1" x14ac:dyDescent="0.2">
      <c r="A77" s="151">
        <f t="shared" si="44"/>
        <v>43902</v>
      </c>
      <c r="B77" s="160" t="str">
        <f t="shared" si="36"/>
        <v>To</v>
      </c>
      <c r="C77" s="161" t="str">
        <f t="shared" si="37"/>
        <v/>
      </c>
      <c r="D77" s="162"/>
      <c r="E77" s="162"/>
      <c r="F77" s="142" t="str">
        <f t="shared" si="38"/>
        <v/>
      </c>
      <c r="G77" s="270"/>
      <c r="H77" s="270"/>
      <c r="I77" s="270"/>
      <c r="J77" s="143" t="str">
        <f>IF(OR(AND(C77&lt;&gt;"",D77&gt;E77,WEEKDAY(A77,2)=5),AND(C77="",WEEKDAY(A77,2)&gt;5)),IF(D77="","",ColTime(Data!$J$3,Data!$L$3,D77,E77)),"")</f>
        <v/>
      </c>
      <c r="K77" s="143" t="str">
        <f t="shared" si="39"/>
        <v/>
      </c>
      <c r="L77" s="144" t="str">
        <f t="shared" si="40"/>
        <v/>
      </c>
      <c r="M77" s="144" t="str">
        <f>IFERROR(IF(AND(C77="",WEEKDAY(A77,2)&gt;5),IF(D77="","",(IF(E77-MAX(D77,(15/24))+(E77&lt;D77)&lt;0,0,E77-MAX(D77,(15/24))+($E77&lt;D77)))-(IF((E77-MAX(D77,(23/24))+(E77&lt;D77))&lt;0,0,(E77-MAX(D77,(23/24))+(E77&lt;D77))))),o),"")</f>
        <v/>
      </c>
      <c r="N77" s="144" t="str">
        <f t="shared" si="41"/>
        <v/>
      </c>
      <c r="O77" s="192" t="str">
        <f t="shared" si="42"/>
        <v/>
      </c>
      <c r="P77" s="192" t="str">
        <f t="shared" si="43"/>
        <v/>
      </c>
      <c r="Q77" s="146" t="str">
        <f t="shared" si="45"/>
        <v/>
      </c>
      <c r="R77" s="144" t="str">
        <f>IFERROR(IF(OR(AND(C77="",D77&lt;E77,OR(WEEKDAY(A77,2)=1,WEEKDAY(A77,2)&gt;=6)),AND(C77="",D77&gt;E77,OR(WEEKDAY(A77,2)&gt;=5)),AND(C77&lt;&gt;"",D77&gt;E77,WEEKDAY(A77,2)&gt;=5)),ColTime(Data!$J$6,Data!$L$6,D77,E77),""),"")</f>
        <v/>
      </c>
      <c r="S77" s="212" t="str">
        <f>IFERROR(IF(OR(AND(WEEKDAY(A77,2)&gt;1,WEEKDAY(A77,2)&lt;6,D77&lt;E77,C77=""),AND(C77="",WEEKDAY(A77,2)=1,E77&lt;D77),AND(C77&lt;&gt;"",D77&lt;E77,WEEKDAY(A77,2)&gt;1,WEEKDAY(A77,2)&lt;4),AND(C77&lt;&gt;"",D77&gt;E77,WEEKDAY(A77,2)=1)),ColTime(Data!$J$6,Data!$L$6,D77,E77),""),"")</f>
        <v/>
      </c>
      <c r="T77" s="212"/>
      <c r="U77" s="213" t="str">
        <f>IF(F77="","",IF(AND(C77&lt;&gt;"",OR(D77&lt;E77,AND(D77&gt;E77,C383&lt;&gt;""))),ColTime(Data!$J$6,Data!$L$6,D77,E77),""))</f>
        <v/>
      </c>
      <c r="V77" s="214"/>
      <c r="W77" s="148"/>
      <c r="Z77" s="148"/>
      <c r="AE77" s="194"/>
    </row>
    <row r="78" spans="1:31" ht="15" customHeight="1" x14ac:dyDescent="0.2">
      <c r="A78" s="151">
        <f t="shared" si="44"/>
        <v>43903</v>
      </c>
      <c r="B78" s="160" t="str">
        <f t="shared" si="36"/>
        <v>Fr</v>
      </c>
      <c r="C78" s="161" t="str">
        <f t="shared" si="37"/>
        <v/>
      </c>
      <c r="D78" s="162"/>
      <c r="E78" s="162"/>
      <c r="F78" s="142" t="str">
        <f t="shared" si="38"/>
        <v/>
      </c>
      <c r="G78" s="270"/>
      <c r="H78" s="270"/>
      <c r="I78" s="270"/>
      <c r="J78" s="143" t="str">
        <f>IF(OR(AND(C78&lt;&gt;"",D78&gt;E78,WEEKDAY(A78,2)=5),AND(C78="",WEEKDAY(A78,2)&gt;5)),IF(D78="","",ColTime(Data!$J$3,Data!$L$3,D78,E78)),"")</f>
        <v/>
      </c>
      <c r="K78" s="143" t="str">
        <f t="shared" si="39"/>
        <v/>
      </c>
      <c r="L78" s="144" t="str">
        <f t="shared" si="40"/>
        <v/>
      </c>
      <c r="M78" s="144" t="str">
        <f>IFERROR(IF(AND(C78="",WEEKDAY(A78,2)&gt;5),IF(D78="","",(IF(E78-MAX(D78,(15/24))+(E78&lt;D78)&lt;0,0,E78-MAX(D78,(15/24))+($E78&lt;D78)))-(IF((E78-MAX(D78,(23/24))+(E78&lt;D78))&lt;0,0,(E78-MAX(D78,(23/24))+(E78&lt;D78))))),o),"")</f>
        <v/>
      </c>
      <c r="N78" s="144" t="str">
        <f t="shared" si="41"/>
        <v/>
      </c>
      <c r="O78" s="192" t="str">
        <f t="shared" si="42"/>
        <v/>
      </c>
      <c r="P78" s="192" t="str">
        <f t="shared" si="43"/>
        <v/>
      </c>
      <c r="Q78" s="146" t="str">
        <f t="shared" si="45"/>
        <v/>
      </c>
      <c r="R78" s="144" t="str">
        <f>IFERROR(IF(OR(AND(C78="",D78&lt;E78,OR(WEEKDAY(A78,2)=1,WEEKDAY(A78,2)&gt;=6)),AND(C78="",D78&gt;E78,OR(WEEKDAY(A78,2)&gt;=5)),AND(C78&lt;&gt;"",D78&gt;E78,WEEKDAY(A78,2)&gt;=5)),ColTime(Data!$J$6,Data!$L$6,D78,E78),""),"")</f>
        <v/>
      </c>
      <c r="S78" s="212" t="str">
        <f>IFERROR(IF(OR(AND(WEEKDAY(A78,2)&gt;1,WEEKDAY(A78,2)&lt;6,D78&lt;E78,C78=""),AND(C78="",WEEKDAY(A78,2)=1,E78&lt;D78),AND(C78&lt;&gt;"",D78&lt;E78,WEEKDAY(A78,2)&gt;1,WEEKDAY(A78,2)&lt;4),AND(C78&lt;&gt;"",D78&gt;E78,WEEKDAY(A78,2)=1)),ColTime(Data!$J$6,Data!$L$6,D78,E78),""),"")</f>
        <v/>
      </c>
      <c r="T78" s="212"/>
      <c r="U78" s="213" t="str">
        <f>IF(F78="","",IF(AND(C78&lt;&gt;"",OR(D78&lt;E78,AND(D78&gt;E78,C384&lt;&gt;""))),ColTime(Data!$J$6,Data!$L$6,D78,E78),""))</f>
        <v/>
      </c>
      <c r="V78" s="214"/>
      <c r="W78" s="148"/>
      <c r="Z78" s="148"/>
      <c r="AE78" s="194"/>
    </row>
    <row r="79" spans="1:31" ht="15" customHeight="1" x14ac:dyDescent="0.2">
      <c r="A79" s="151">
        <f t="shared" si="44"/>
        <v>43904</v>
      </c>
      <c r="B79" s="160" t="str">
        <f t="shared" si="36"/>
        <v>Lø</v>
      </c>
      <c r="C79" s="161" t="str">
        <f t="shared" si="37"/>
        <v/>
      </c>
      <c r="D79" s="162"/>
      <c r="E79" s="162"/>
      <c r="F79" s="142" t="str">
        <f t="shared" si="38"/>
        <v/>
      </c>
      <c r="G79" s="270"/>
      <c r="H79" s="270"/>
      <c r="I79" s="270"/>
      <c r="J79" s="143" t="str">
        <f>IF(OR(AND(C79&lt;&gt;"",D79&gt;E79,WEEKDAY(A79,2)=5),AND(C79="",WEEKDAY(A79,2)&gt;5)),IF(D79="","",ColTime(Data!$J$3,Data!$L$3,D79,E79)),"")</f>
        <v/>
      </c>
      <c r="K79" s="143" t="str">
        <f t="shared" si="39"/>
        <v/>
      </c>
      <c r="L79" s="144" t="str">
        <f t="shared" si="40"/>
        <v/>
      </c>
      <c r="M79" s="144" t="str">
        <f>IFERROR(IF(AND(C79="",WEEKDAY(A79,2)&gt;5),IF(D79="","",(IF(E79-MAX(D79,(15/24))+(E79&lt;D79)&lt;0,0,E79-MAX(D79,(15/24))+($E79&lt;D79)))-(IF((E79-MAX(D79,(23/24))+(E79&lt;D79))&lt;0,0,(E79-MAX(D79,(23/24))+(E79&lt;D79))))),o),"")</f>
        <v/>
      </c>
      <c r="N79" s="144" t="str">
        <f t="shared" si="41"/>
        <v/>
      </c>
      <c r="O79" s="192" t="str">
        <f t="shared" si="42"/>
        <v/>
      </c>
      <c r="P79" s="192" t="str">
        <f t="shared" si="43"/>
        <v/>
      </c>
      <c r="Q79" s="146" t="str">
        <f t="shared" si="45"/>
        <v/>
      </c>
      <c r="R79" s="144" t="str">
        <f>IFERROR(IF(OR(AND(C79="",D79&lt;E79,OR(WEEKDAY(A79,2)=1,WEEKDAY(A79,2)&gt;=6)),AND(C79="",D79&gt;E79,OR(WEEKDAY(A79,2)&gt;=5)),AND(C79&lt;&gt;"",D79&gt;E79,WEEKDAY(A79,2)&gt;=5)),ColTime(Data!$J$6,Data!$L$6,D79,E79),""),"")</f>
        <v/>
      </c>
      <c r="S79" s="212" t="str">
        <f>IFERROR(IF(OR(AND(WEEKDAY(A79,2)&gt;1,WEEKDAY(A79,2)&lt;6,D79&lt;E79,C79=""),AND(C79="",WEEKDAY(A79,2)=1,E79&lt;D79),AND(C79&lt;&gt;"",D79&lt;E79,WEEKDAY(A79,2)&gt;1,WEEKDAY(A79,2)&lt;4),AND(C79&lt;&gt;"",D79&gt;E79,WEEKDAY(A79,2)=1)),ColTime(Data!$J$6,Data!$L$6,D79,E79),""),"")</f>
        <v/>
      </c>
      <c r="T79" s="212"/>
      <c r="U79" s="213" t="str">
        <f>IF(F79="","",IF(AND(C79&lt;&gt;"",OR(D79&lt;E79,AND(D79&gt;E79,C385&lt;&gt;""))),ColTime(Data!$J$6,Data!$L$6,D79,E79),""))</f>
        <v/>
      </c>
      <c r="V79" s="214"/>
      <c r="W79" s="148"/>
      <c r="Z79" s="148"/>
      <c r="AE79" s="194"/>
    </row>
    <row r="80" spans="1:31" ht="15" customHeight="1" x14ac:dyDescent="0.2">
      <c r="A80" s="151">
        <f t="shared" si="44"/>
        <v>43905</v>
      </c>
      <c r="B80" s="160" t="str">
        <f t="shared" si="36"/>
        <v>Sø</v>
      </c>
      <c r="C80" s="161" t="str">
        <f t="shared" si="37"/>
        <v/>
      </c>
      <c r="D80" s="162"/>
      <c r="E80" s="162"/>
      <c r="F80" s="142" t="str">
        <f t="shared" si="38"/>
        <v/>
      </c>
      <c r="G80" s="270"/>
      <c r="H80" s="270"/>
      <c r="I80" s="270"/>
      <c r="J80" s="143" t="str">
        <f>IF(OR(AND(C80&lt;&gt;"",D80&gt;E80,WEEKDAY(A80,2)=5),AND(C80="",WEEKDAY(A80,2)&gt;5)),IF(D80="","",ColTime(Data!$J$3,Data!$L$3,D80,E80)),"")</f>
        <v/>
      </c>
      <c r="K80" s="143" t="str">
        <f t="shared" si="39"/>
        <v/>
      </c>
      <c r="L80" s="144" t="str">
        <f t="shared" si="40"/>
        <v/>
      </c>
      <c r="M80" s="144" t="str">
        <f>IFERROR(IF(AND(C80="",WEEKDAY(A80,2)&gt;5),IF(D80="","",(IF(E80-MAX(D80,(15/24))+(E80&lt;D80)&lt;0,0,E80-MAX(D80,(15/24))+($E80&lt;D80)))-(IF((E80-MAX(D80,(23/24))+(E80&lt;D80))&lt;0,0,(E80-MAX(D80,(23/24))+(E80&lt;D80))))),o),"")</f>
        <v/>
      </c>
      <c r="N80" s="144" t="str">
        <f t="shared" si="41"/>
        <v/>
      </c>
      <c r="O80" s="192" t="str">
        <f t="shared" si="42"/>
        <v/>
      </c>
      <c r="P80" s="192" t="str">
        <f t="shared" si="43"/>
        <v/>
      </c>
      <c r="Q80" s="146" t="str">
        <f t="shared" si="45"/>
        <v/>
      </c>
      <c r="R80" s="144" t="str">
        <f>IFERROR(IF(OR(AND(C80="",D80&lt;E80,OR(WEEKDAY(A80,2)=1,WEEKDAY(A80,2)&gt;=6)),AND(C80="",D80&gt;E80,OR(WEEKDAY(A80,2)&gt;=5)),AND(C80&lt;&gt;"",D80&gt;E80,WEEKDAY(A80,2)&gt;=5)),ColTime(Data!$J$6,Data!$L$6,D80,E80),""),"")</f>
        <v/>
      </c>
      <c r="S80" s="212" t="str">
        <f>IFERROR(IF(OR(AND(WEEKDAY(A80,2)&gt;1,WEEKDAY(A80,2)&lt;6,D80&lt;E80,C80=""),AND(C80="",WEEKDAY(A80,2)=1,E80&lt;D80),AND(C80&lt;&gt;"",D80&lt;E80,WEEKDAY(A80,2)&gt;1,WEEKDAY(A80,2)&lt;4),AND(C80&lt;&gt;"",D80&gt;E80,WEEKDAY(A80,2)=1)),ColTime(Data!$J$6,Data!$L$6,D80,E80),""),"")</f>
        <v/>
      </c>
      <c r="T80" s="212"/>
      <c r="U80" s="213" t="str">
        <f>IF(F80="","",IF(AND(C80&lt;&gt;"",OR(D80&lt;E80,AND(D80&gt;E80,C386&lt;&gt;""))),ColTime(Data!$J$6,Data!$L$6,D80,E80),""))</f>
        <v/>
      </c>
      <c r="V80" s="214"/>
      <c r="W80" s="148"/>
      <c r="Z80" s="148"/>
      <c r="AE80" s="194"/>
    </row>
    <row r="81" spans="1:31" ht="15" customHeight="1" x14ac:dyDescent="0.2">
      <c r="A81" s="151">
        <f t="shared" si="44"/>
        <v>43906</v>
      </c>
      <c r="B81" s="160" t="str">
        <f t="shared" si="36"/>
        <v>Ma</v>
      </c>
      <c r="C81" s="161" t="str">
        <f t="shared" si="37"/>
        <v/>
      </c>
      <c r="D81" s="162"/>
      <c r="E81" s="162"/>
      <c r="F81" s="142" t="str">
        <f t="shared" si="38"/>
        <v/>
      </c>
      <c r="G81" s="270"/>
      <c r="H81" s="270"/>
      <c r="I81" s="270"/>
      <c r="J81" s="143" t="str">
        <f>IF(OR(AND(C81&lt;&gt;"",D81&gt;E81,WEEKDAY(A81,2)=5),AND(C81="",WEEKDAY(A81,2)&gt;5)),IF(D81="","",ColTime(Data!$J$3,Data!$L$3,D81,E81)),"")</f>
        <v/>
      </c>
      <c r="K81" s="143" t="str">
        <f t="shared" si="39"/>
        <v/>
      </c>
      <c r="L81" s="144" t="str">
        <f t="shared" si="40"/>
        <v/>
      </c>
      <c r="M81" s="144" t="str">
        <f>IFERROR(IF(AND(C81="",WEEKDAY(A81,2)&gt;5),IF(D81="","",(IF(E81-MAX(D81,(15/24))+(E81&lt;D81)&lt;0,0,E81-MAX(D81,(15/24))+($E81&lt;D81)))-(IF((E81-MAX(D81,(23/24))+(E81&lt;D81))&lt;0,0,(E81-MAX(D81,(23/24))+(E81&lt;D81))))),o),"")</f>
        <v/>
      </c>
      <c r="N81" s="144" t="str">
        <f t="shared" si="41"/>
        <v/>
      </c>
      <c r="O81" s="192" t="str">
        <f t="shared" si="42"/>
        <v/>
      </c>
      <c r="P81" s="192" t="str">
        <f t="shared" si="43"/>
        <v/>
      </c>
      <c r="Q81" s="146" t="str">
        <f t="shared" si="45"/>
        <v/>
      </c>
      <c r="R81" s="144" t="str">
        <f>IFERROR(IF(OR(AND(C81="",D81&lt;E81,OR(WEEKDAY(A81,2)=1,WEEKDAY(A81,2)&gt;=6)),AND(C81="",D81&gt;E81,OR(WEEKDAY(A81,2)&gt;=5)),AND(C81&lt;&gt;"",D81&gt;E81,WEEKDAY(A81,2)&gt;=5)),ColTime(Data!$J$6,Data!$L$6,D81,E81),""),"")</f>
        <v/>
      </c>
      <c r="S81" s="212" t="str">
        <f>IFERROR(IF(OR(AND(WEEKDAY(A81,2)&gt;1,WEEKDAY(A81,2)&lt;6,D81&lt;E81,C81=""),AND(C81="",WEEKDAY(A81,2)=1,E81&lt;D81),AND(C81&lt;&gt;"",D81&lt;E81,WEEKDAY(A81,2)&gt;1,WEEKDAY(A81,2)&lt;4),AND(C81&lt;&gt;"",D81&gt;E81,WEEKDAY(A81,2)=1)),ColTime(Data!$J$6,Data!$L$6,D81,E81),""),"")</f>
        <v/>
      </c>
      <c r="T81" s="212"/>
      <c r="U81" s="213" t="str">
        <f>IF(F81="","",IF(AND(C81&lt;&gt;"",OR(D81&lt;E81,AND(D81&gt;E81,C387&lt;&gt;""))),ColTime(Data!$J$6,Data!$L$6,D81,E81),""))</f>
        <v/>
      </c>
      <c r="V81" s="214"/>
      <c r="W81" s="148"/>
      <c r="Z81" s="148"/>
      <c r="AE81" s="194"/>
    </row>
    <row r="82" spans="1:31" ht="15" customHeight="1" x14ac:dyDescent="0.2">
      <c r="A82" s="151">
        <f t="shared" si="44"/>
        <v>43907</v>
      </c>
      <c r="B82" s="160" t="str">
        <f t="shared" si="36"/>
        <v>Ti</v>
      </c>
      <c r="C82" s="161" t="str">
        <f t="shared" si="37"/>
        <v/>
      </c>
      <c r="D82" s="162"/>
      <c r="E82" s="162"/>
      <c r="F82" s="142" t="str">
        <f t="shared" si="38"/>
        <v/>
      </c>
      <c r="G82" s="270"/>
      <c r="H82" s="270"/>
      <c r="I82" s="270"/>
      <c r="J82" s="143" t="str">
        <f>IF(OR(AND(C82&lt;&gt;"",D82&gt;E82,WEEKDAY(A82,2)=5),AND(C82="",WEEKDAY(A82,2)&gt;5)),IF(D82="","",ColTime(Data!$J$3,Data!$L$3,D82,E82)),"")</f>
        <v/>
      </c>
      <c r="K82" s="143" t="str">
        <f t="shared" si="39"/>
        <v/>
      </c>
      <c r="L82" s="144" t="str">
        <f t="shared" si="40"/>
        <v/>
      </c>
      <c r="M82" s="144" t="str">
        <f>IFERROR(IF(AND(C82="",WEEKDAY(A82,2)&gt;5),IF(D82="","",(IF(E82-MAX(D82,(15/24))+(E82&lt;D82)&lt;0,0,E82-MAX(D82,(15/24))+($E82&lt;D82)))-(IF((E82-MAX(D82,(23/24))+(E82&lt;D82))&lt;0,0,(E82-MAX(D82,(23/24))+(E82&lt;D82))))),o),"")</f>
        <v/>
      </c>
      <c r="N82" s="144" t="str">
        <f t="shared" si="41"/>
        <v/>
      </c>
      <c r="O82" s="192" t="str">
        <f t="shared" si="42"/>
        <v/>
      </c>
      <c r="P82" s="192" t="str">
        <f t="shared" si="43"/>
        <v/>
      </c>
      <c r="Q82" s="146" t="str">
        <f t="shared" si="45"/>
        <v/>
      </c>
      <c r="R82" s="144" t="str">
        <f>IFERROR(IF(OR(AND(C82="",D82&lt;E82,OR(WEEKDAY(A82,2)=1,WEEKDAY(A82,2)&gt;=6)),AND(C82="",D82&gt;E82,OR(WEEKDAY(A82,2)&gt;=5)),AND(C82&lt;&gt;"",D82&gt;E82,WEEKDAY(A82,2)&gt;=5)),ColTime(Data!$J$6,Data!$L$6,D82,E82),""),"")</f>
        <v/>
      </c>
      <c r="S82" s="212" t="str">
        <f>IFERROR(IF(OR(AND(WEEKDAY(A82,2)&gt;1,WEEKDAY(A82,2)&lt;6,D82&lt;E82,C82=""),AND(C82="",WEEKDAY(A82,2)=1,E82&lt;D82),AND(C82&lt;&gt;"",D82&lt;E82,WEEKDAY(A82,2)&gt;1,WEEKDAY(A82,2)&lt;4),AND(C82&lt;&gt;"",D82&gt;E82,WEEKDAY(A82,2)=1)),ColTime(Data!$J$6,Data!$L$6,D82,E82),""),"")</f>
        <v/>
      </c>
      <c r="T82" s="212"/>
      <c r="U82" s="213" t="str">
        <f>IF(F82="","",IF(AND(C82&lt;&gt;"",OR(D82&lt;E82,AND(D82&gt;E82,C388&lt;&gt;""))),ColTime(Data!$J$6,Data!$L$6,D82,E82),""))</f>
        <v/>
      </c>
      <c r="V82" s="214"/>
      <c r="W82" s="148"/>
      <c r="Z82" s="148"/>
      <c r="AE82" s="194"/>
    </row>
    <row r="83" spans="1:31" ht="15" customHeight="1" x14ac:dyDescent="0.2">
      <c r="A83" s="151">
        <f t="shared" si="44"/>
        <v>43908</v>
      </c>
      <c r="B83" s="160" t="str">
        <f t="shared" si="36"/>
        <v>On</v>
      </c>
      <c r="C83" s="161" t="str">
        <f t="shared" si="37"/>
        <v/>
      </c>
      <c r="D83" s="162"/>
      <c r="E83" s="162"/>
      <c r="F83" s="142" t="str">
        <f t="shared" si="38"/>
        <v/>
      </c>
      <c r="G83" s="270"/>
      <c r="H83" s="270"/>
      <c r="I83" s="270"/>
      <c r="J83" s="143" t="str">
        <f>IF(OR(AND(C83&lt;&gt;"",D83&gt;E83,WEEKDAY(A83,2)=5),AND(C83="",WEEKDAY(A83,2)&gt;5)),IF(D83="","",ColTime(Data!$J$3,Data!$L$3,D83,E83)),"")</f>
        <v/>
      </c>
      <c r="K83" s="143" t="str">
        <f t="shared" si="39"/>
        <v/>
      </c>
      <c r="L83" s="144" t="str">
        <f t="shared" si="40"/>
        <v/>
      </c>
      <c r="M83" s="144" t="str">
        <f>IFERROR(IF(AND(C83="",WEEKDAY(A83,2)&gt;5),IF(D83="","",(IF(E83-MAX(D83,(15/24))+(E83&lt;D83)&lt;0,0,E83-MAX(D83,(15/24))+($E83&lt;D83)))-(IF((E83-MAX(D83,(23/24))+(E83&lt;D83))&lt;0,0,(E83-MAX(D83,(23/24))+(E83&lt;D83))))),o),"")</f>
        <v/>
      </c>
      <c r="N83" s="144" t="str">
        <f t="shared" si="41"/>
        <v/>
      </c>
      <c r="O83" s="192" t="str">
        <f t="shared" si="42"/>
        <v/>
      </c>
      <c r="P83" s="192" t="str">
        <f t="shared" si="43"/>
        <v/>
      </c>
      <c r="Q83" s="146" t="str">
        <f t="shared" si="45"/>
        <v/>
      </c>
      <c r="R83" s="144" t="str">
        <f>IFERROR(IF(OR(AND(C83="",D83&lt;E83,OR(WEEKDAY(A83,2)=1,WEEKDAY(A83,2)&gt;=6)),AND(C83="",D83&gt;E83,OR(WEEKDAY(A83,2)&gt;=5)),AND(C83&lt;&gt;"",D83&gt;E83,WEEKDAY(A83,2)&gt;=5)),ColTime(Data!$J$6,Data!$L$6,D83,E83),""),"")</f>
        <v/>
      </c>
      <c r="S83" s="212" t="str">
        <f>IFERROR(IF(OR(AND(WEEKDAY(A83,2)&gt;1,WEEKDAY(A83,2)&lt;6,D83&lt;E83,C83=""),AND(C83="",WEEKDAY(A83,2)=1,E83&lt;D83),AND(C83&lt;&gt;"",D83&lt;E83,WEEKDAY(A83,2)&gt;1,WEEKDAY(A83,2)&lt;4),AND(C83&lt;&gt;"",D83&gt;E83,WEEKDAY(A83,2)=1)),ColTime(Data!$J$6,Data!$L$6,D83,E83),""),"")</f>
        <v/>
      </c>
      <c r="T83" s="212"/>
      <c r="U83" s="213" t="str">
        <f>IF(F83="","",IF(AND(C83&lt;&gt;"",OR(D83&lt;E83,AND(D83&gt;E83,C389&lt;&gt;""))),ColTime(Data!$J$6,Data!$L$6,D83,E83),""))</f>
        <v/>
      </c>
      <c r="V83" s="214"/>
      <c r="W83" s="148"/>
      <c r="Z83" s="148"/>
      <c r="AE83" s="194"/>
    </row>
    <row r="84" spans="1:31" ht="15" customHeight="1" x14ac:dyDescent="0.2">
      <c r="A84" s="151">
        <f t="shared" si="44"/>
        <v>43909</v>
      </c>
      <c r="B84" s="160" t="str">
        <f t="shared" si="36"/>
        <v>To</v>
      </c>
      <c r="C84" s="161" t="str">
        <f t="shared" si="37"/>
        <v/>
      </c>
      <c r="D84" s="162"/>
      <c r="E84" s="162"/>
      <c r="F84" s="142" t="str">
        <f t="shared" si="38"/>
        <v/>
      </c>
      <c r="G84" s="270"/>
      <c r="H84" s="270"/>
      <c r="I84" s="270"/>
      <c r="J84" s="143" t="str">
        <f>IF(OR(AND(C84&lt;&gt;"",D84&gt;E84,WEEKDAY(A84,2)=5),AND(C84="",WEEKDAY(A84,2)&gt;5)),IF(D84="","",ColTime(Data!$J$3,Data!$L$3,D84,E84)),"")</f>
        <v/>
      </c>
      <c r="K84" s="143" t="str">
        <f t="shared" si="39"/>
        <v/>
      </c>
      <c r="L84" s="144" t="str">
        <f t="shared" si="40"/>
        <v/>
      </c>
      <c r="M84" s="144" t="str">
        <f>IFERROR(IF(AND(C84="",WEEKDAY(A84,2)&gt;5),IF(D84="","",(IF(E84-MAX(D84,(15/24))+(E84&lt;D84)&lt;0,0,E84-MAX(D84,(15/24))+($E84&lt;D84)))-(IF((E84-MAX(D84,(23/24))+(E84&lt;D84))&lt;0,0,(E84-MAX(D84,(23/24))+(E84&lt;D84))))),o),"")</f>
        <v/>
      </c>
      <c r="N84" s="144" t="str">
        <f t="shared" si="41"/>
        <v/>
      </c>
      <c r="O84" s="192" t="str">
        <f t="shared" si="42"/>
        <v/>
      </c>
      <c r="P84" s="192" t="str">
        <f t="shared" si="43"/>
        <v/>
      </c>
      <c r="Q84" s="146" t="str">
        <f t="shared" si="45"/>
        <v/>
      </c>
      <c r="R84" s="144" t="str">
        <f>IFERROR(IF(OR(AND(C84="",D84&lt;E84,OR(WEEKDAY(A84,2)=1,WEEKDAY(A84,2)&gt;=6)),AND(C84="",D84&gt;E84,OR(WEEKDAY(A84,2)&gt;=5)),AND(C84&lt;&gt;"",D84&gt;E84,WEEKDAY(A84,2)&gt;=5)),ColTime(Data!$J$6,Data!$L$6,D84,E84),""),"")</f>
        <v/>
      </c>
      <c r="S84" s="212" t="str">
        <f>IFERROR(IF(OR(AND(WEEKDAY(A84,2)&gt;1,WEEKDAY(A84,2)&lt;6,D84&lt;E84,C84=""),AND(C84="",WEEKDAY(A84,2)=1,E84&lt;D84),AND(C84&lt;&gt;"",D84&lt;E84,WEEKDAY(A84,2)&gt;1,WEEKDAY(A84,2)&lt;4),AND(C84&lt;&gt;"",D84&gt;E84,WEEKDAY(A84,2)=1)),ColTime(Data!$J$6,Data!$L$6,D84,E84),""),"")</f>
        <v/>
      </c>
      <c r="T84" s="212"/>
      <c r="U84" s="213" t="str">
        <f>IF(F84="","",IF(AND(C84&lt;&gt;"",OR(D84&lt;E84,AND(D84&gt;E84,C390&lt;&gt;""))),ColTime(Data!$J$6,Data!$L$6,D84,E84),""))</f>
        <v/>
      </c>
      <c r="V84" s="214"/>
      <c r="W84" s="148"/>
      <c r="Z84" s="148"/>
      <c r="AE84" s="194"/>
    </row>
    <row r="85" spans="1:31" ht="15" customHeight="1" x14ac:dyDescent="0.2">
      <c r="A85" s="151">
        <f t="shared" si="44"/>
        <v>43910</v>
      </c>
      <c r="B85" s="160" t="str">
        <f t="shared" si="36"/>
        <v>Fr</v>
      </c>
      <c r="C85" s="161" t="str">
        <f t="shared" si="37"/>
        <v/>
      </c>
      <c r="D85" s="162"/>
      <c r="E85" s="162"/>
      <c r="F85" s="142" t="str">
        <f t="shared" si="38"/>
        <v/>
      </c>
      <c r="G85" s="270"/>
      <c r="H85" s="270"/>
      <c r="I85" s="270"/>
      <c r="J85" s="143" t="str">
        <f>IF(OR(AND(C85&lt;&gt;"",D85&gt;E85,WEEKDAY(A85,2)=5),AND(C85="",WEEKDAY(A85,2)&gt;5)),IF(D85="","",ColTime(Data!$J$3,Data!$L$3,D85,E85)),"")</f>
        <v/>
      </c>
      <c r="K85" s="143" t="str">
        <f t="shared" si="39"/>
        <v/>
      </c>
      <c r="L85" s="144" t="str">
        <f t="shared" si="40"/>
        <v/>
      </c>
      <c r="M85" s="144" t="str">
        <f>IFERROR(IF(AND(C85="",WEEKDAY(A85,2)&gt;5),IF(D85="","",(IF(E85-MAX(D85,(15/24))+(E85&lt;D85)&lt;0,0,E85-MAX(D85,(15/24))+($E85&lt;D85)))-(IF((E85-MAX(D85,(23/24))+(E85&lt;D85))&lt;0,0,(E85-MAX(D85,(23/24))+(E85&lt;D85))))),o),"")</f>
        <v/>
      </c>
      <c r="N85" s="144" t="str">
        <f t="shared" si="41"/>
        <v/>
      </c>
      <c r="O85" s="192" t="str">
        <f t="shared" si="42"/>
        <v/>
      </c>
      <c r="P85" s="192" t="str">
        <f t="shared" si="43"/>
        <v/>
      </c>
      <c r="Q85" s="146" t="str">
        <f t="shared" si="45"/>
        <v/>
      </c>
      <c r="R85" s="144" t="str">
        <f>IFERROR(IF(OR(AND(C85="",D85&lt;E85,OR(WEEKDAY(A85,2)=1,WEEKDAY(A85,2)&gt;=6)),AND(C85="",D85&gt;E85,OR(WEEKDAY(A85,2)&gt;=5)),AND(C85&lt;&gt;"",D85&gt;E85,WEEKDAY(A85,2)&gt;=5)),ColTime(Data!$J$6,Data!$L$6,D85,E85),""),"")</f>
        <v/>
      </c>
      <c r="S85" s="212" t="str">
        <f>IFERROR(IF(OR(AND(WEEKDAY(A85,2)&gt;1,WEEKDAY(A85,2)&lt;6,D85&lt;E85,C85=""),AND(C85="",WEEKDAY(A85,2)=1,E85&lt;D85),AND(C85&lt;&gt;"",D85&lt;E85,WEEKDAY(A85,2)&gt;1,WEEKDAY(A85,2)&lt;4),AND(C85&lt;&gt;"",D85&gt;E85,WEEKDAY(A85,2)=1)),ColTime(Data!$J$6,Data!$L$6,D85,E85),""),"")</f>
        <v/>
      </c>
      <c r="T85" s="212"/>
      <c r="U85" s="213" t="str">
        <f>IF(F85="","",IF(AND(C85&lt;&gt;"",OR(D85&lt;E85,AND(D85&gt;E85,C391&lt;&gt;""))),ColTime(Data!$J$6,Data!$L$6,D85,E85),""))</f>
        <v/>
      </c>
      <c r="V85" s="214"/>
      <c r="W85" s="148"/>
      <c r="Z85" s="148"/>
      <c r="AE85" s="194"/>
    </row>
    <row r="86" spans="1:31" ht="15" customHeight="1" x14ac:dyDescent="0.2">
      <c r="A86" s="151">
        <f t="shared" si="44"/>
        <v>43911</v>
      </c>
      <c r="B86" s="160" t="str">
        <f t="shared" si="36"/>
        <v>Lø</v>
      </c>
      <c r="C86" s="161" t="str">
        <f t="shared" si="37"/>
        <v/>
      </c>
      <c r="D86" s="162"/>
      <c r="E86" s="162"/>
      <c r="F86" s="142" t="str">
        <f t="shared" si="38"/>
        <v/>
      </c>
      <c r="G86" s="270"/>
      <c r="H86" s="270"/>
      <c r="I86" s="270"/>
      <c r="J86" s="143" t="str">
        <f>IF(OR(AND(C86&lt;&gt;"",D86&gt;E86,WEEKDAY(A86,2)=5),AND(C86="",WEEKDAY(A86,2)&gt;5)),IF(D86="","",ColTime(Data!$J$3,Data!$L$3,D86,E86)),"")</f>
        <v/>
      </c>
      <c r="K86" s="143" t="str">
        <f t="shared" si="39"/>
        <v/>
      </c>
      <c r="L86" s="144" t="str">
        <f t="shared" si="40"/>
        <v/>
      </c>
      <c r="M86" s="144" t="str">
        <f>IFERROR(IF(AND(C86="",WEEKDAY(A86,2)&gt;5),IF(D86="","",(IF(E86-MAX(D86,(15/24))+(E86&lt;D86)&lt;0,0,E86-MAX(D86,(15/24))+($E86&lt;D86)))-(IF((E86-MAX(D86,(23/24))+(E86&lt;D86))&lt;0,0,(E86-MAX(D86,(23/24))+(E86&lt;D86))))),o),"")</f>
        <v/>
      </c>
      <c r="N86" s="144" t="str">
        <f t="shared" si="41"/>
        <v/>
      </c>
      <c r="O86" s="192" t="str">
        <f t="shared" si="42"/>
        <v/>
      </c>
      <c r="P86" s="192" t="str">
        <f t="shared" si="43"/>
        <v/>
      </c>
      <c r="Q86" s="146" t="str">
        <f t="shared" si="45"/>
        <v/>
      </c>
      <c r="R86" s="144" t="str">
        <f>IFERROR(IF(OR(AND(C86="",D86&lt;E86,OR(WEEKDAY(A86,2)=1,WEEKDAY(A86,2)&gt;=6)),AND(C86="",D86&gt;E86,OR(WEEKDAY(A86,2)&gt;=5)),AND(C86&lt;&gt;"",D86&gt;E86,WEEKDAY(A86,2)&gt;=5)),ColTime(Data!$J$6,Data!$L$6,D86,E86),""),"")</f>
        <v/>
      </c>
      <c r="S86" s="212" t="str">
        <f>IFERROR(IF(OR(AND(WEEKDAY(A86,2)&gt;1,WEEKDAY(A86,2)&lt;6,D86&lt;E86,C86=""),AND(C86="",WEEKDAY(A86,2)=1,E86&lt;D86),AND(C86&lt;&gt;"",D86&lt;E86,WEEKDAY(A86,2)&gt;1,WEEKDAY(A86,2)&lt;4),AND(C86&lt;&gt;"",D86&gt;E86,WEEKDAY(A86,2)=1)),ColTime(Data!$J$6,Data!$L$6,D86,E86),""),"")</f>
        <v/>
      </c>
      <c r="T86" s="212"/>
      <c r="U86" s="213" t="str">
        <f>IF(F86="","",IF(AND(C86&lt;&gt;"",OR(D86&lt;E86,AND(D86&gt;E86,C392&lt;&gt;""))),ColTime(Data!$J$6,Data!$L$6,D86,E86),""))</f>
        <v/>
      </c>
      <c r="V86" s="214"/>
      <c r="W86" s="148"/>
      <c r="Z86" s="148"/>
      <c r="AE86" s="194"/>
    </row>
    <row r="87" spans="1:31" ht="15" customHeight="1" x14ac:dyDescent="0.2">
      <c r="A87" s="151">
        <f t="shared" si="44"/>
        <v>43912</v>
      </c>
      <c r="B87" s="160" t="str">
        <f t="shared" si="36"/>
        <v>Sø</v>
      </c>
      <c r="C87" s="161" t="str">
        <f t="shared" si="37"/>
        <v/>
      </c>
      <c r="D87" s="162"/>
      <c r="E87" s="162"/>
      <c r="F87" s="142" t="str">
        <f t="shared" si="38"/>
        <v/>
      </c>
      <c r="G87" s="270"/>
      <c r="H87" s="270"/>
      <c r="I87" s="270"/>
      <c r="J87" s="143" t="str">
        <f>IF(OR(AND(C87&lt;&gt;"",D87&gt;E87,WEEKDAY(A87,2)=5),AND(C87="",WEEKDAY(A87,2)&gt;5)),IF(D87="","",ColTime(Data!$J$3,Data!$L$3,D87,E87)),"")</f>
        <v/>
      </c>
      <c r="K87" s="143" t="str">
        <f t="shared" si="39"/>
        <v/>
      </c>
      <c r="L87" s="144" t="str">
        <f t="shared" si="40"/>
        <v/>
      </c>
      <c r="M87" s="144" t="str">
        <f>IFERROR(IF(AND(C87="",WEEKDAY(A87,2)&gt;5),IF(D87="","",(IF(E87-MAX(D87,(15/24))+(E87&lt;D87)&lt;0,0,E87-MAX(D87,(15/24))+($E87&lt;D87)))-(IF((E87-MAX(D87,(23/24))+(E87&lt;D87))&lt;0,0,(E87-MAX(D87,(23/24))+(E87&lt;D87))))),o),"")</f>
        <v/>
      </c>
      <c r="N87" s="144" t="str">
        <f t="shared" si="41"/>
        <v/>
      </c>
      <c r="O87" s="192" t="str">
        <f t="shared" si="42"/>
        <v/>
      </c>
      <c r="P87" s="192" t="str">
        <f t="shared" si="43"/>
        <v/>
      </c>
      <c r="Q87" s="146" t="str">
        <f t="shared" si="45"/>
        <v/>
      </c>
      <c r="R87" s="144" t="str">
        <f>IFERROR(IF(OR(AND(C87="",D87&lt;E87,OR(WEEKDAY(A87,2)=1,WEEKDAY(A87,2)&gt;=6)),AND(C87="",D87&gt;E87,OR(WEEKDAY(A87,2)&gt;=5)),AND(C87&lt;&gt;"",D87&gt;E87,WEEKDAY(A87,2)&gt;=5)),ColTime(Data!$J$6,Data!$L$6,D87,E87),""),"")</f>
        <v/>
      </c>
      <c r="S87" s="212" t="str">
        <f>IFERROR(IF(OR(AND(WEEKDAY(A87,2)&gt;1,WEEKDAY(A87,2)&lt;6,D87&lt;E87,C87=""),AND(C87="",WEEKDAY(A87,2)=1,E87&lt;D87),AND(C87&lt;&gt;"",D87&lt;E87,WEEKDAY(A87,2)&gt;1,WEEKDAY(A87,2)&lt;4),AND(C87&lt;&gt;"",D87&gt;E87,WEEKDAY(A87,2)=1)),ColTime(Data!$J$6,Data!$L$6,D87,E87),""),"")</f>
        <v/>
      </c>
      <c r="T87" s="212"/>
      <c r="U87" s="213" t="str">
        <f>IF(F87="","",IF(AND(C87&lt;&gt;"",OR(D87&lt;E87,AND(D87&gt;E87,C393&lt;&gt;""))),ColTime(Data!$J$6,Data!$L$6,D87,E87),""))</f>
        <v/>
      </c>
      <c r="V87" s="214"/>
      <c r="W87" s="148"/>
      <c r="Z87" s="148"/>
      <c r="AE87" s="194"/>
    </row>
    <row r="88" spans="1:31" ht="15" customHeight="1" x14ac:dyDescent="0.2">
      <c r="A88" s="151">
        <f t="shared" si="44"/>
        <v>43913</v>
      </c>
      <c r="B88" s="160" t="str">
        <f t="shared" si="36"/>
        <v>Ma</v>
      </c>
      <c r="C88" s="161" t="str">
        <f t="shared" si="37"/>
        <v/>
      </c>
      <c r="D88" s="162"/>
      <c r="E88" s="162"/>
      <c r="F88" s="142" t="str">
        <f t="shared" si="38"/>
        <v/>
      </c>
      <c r="G88" s="270"/>
      <c r="H88" s="270"/>
      <c r="I88" s="270"/>
      <c r="J88" s="143" t="str">
        <f>IF(OR(AND(C88&lt;&gt;"",D88&gt;E88,WEEKDAY(A88,2)=5),AND(C88="",WEEKDAY(A88,2)&gt;5)),IF(D88="","",ColTime(Data!$J$3,Data!$L$3,D88,E88)),"")</f>
        <v/>
      </c>
      <c r="K88" s="143" t="str">
        <f t="shared" si="39"/>
        <v/>
      </c>
      <c r="L88" s="144" t="str">
        <f t="shared" si="40"/>
        <v/>
      </c>
      <c r="M88" s="144" t="str">
        <f>IFERROR(IF(AND(C88="",WEEKDAY(A88,2)&gt;5),IF(D88="","",(IF(E88-MAX(D88,(15/24))+(E88&lt;D88)&lt;0,0,E88-MAX(D88,(15/24))+($E88&lt;D88)))-(IF((E88-MAX(D88,(23/24))+(E88&lt;D88))&lt;0,0,(E88-MAX(D88,(23/24))+(E88&lt;D88))))),o),"")</f>
        <v/>
      </c>
      <c r="N88" s="144" t="str">
        <f t="shared" si="41"/>
        <v/>
      </c>
      <c r="O88" s="192" t="str">
        <f t="shared" si="42"/>
        <v/>
      </c>
      <c r="P88" s="192" t="str">
        <f t="shared" si="43"/>
        <v/>
      </c>
      <c r="Q88" s="146" t="str">
        <f t="shared" si="45"/>
        <v/>
      </c>
      <c r="R88" s="144" t="str">
        <f>IFERROR(IF(OR(AND(C88="",D88&lt;E88,OR(WEEKDAY(A88,2)=1,WEEKDAY(A88,2)&gt;=6)),AND(C88="",D88&gt;E88,OR(WEEKDAY(A88,2)&gt;=5)),AND(C88&lt;&gt;"",D88&gt;E88,WEEKDAY(A88,2)&gt;=5)),ColTime(Data!$J$6,Data!$L$6,D88,E88),""),"")</f>
        <v/>
      </c>
      <c r="S88" s="212" t="str">
        <f>IFERROR(IF(OR(AND(WEEKDAY(A88,2)&gt;1,WEEKDAY(A88,2)&lt;6,D88&lt;E88,C88=""),AND(C88="",WEEKDAY(A88,2)=1,E88&lt;D88),AND(C88&lt;&gt;"",D88&lt;E88,WEEKDAY(A88,2)&gt;1,WEEKDAY(A88,2)&lt;4),AND(C88&lt;&gt;"",D88&gt;E88,WEEKDAY(A88,2)=1)),ColTime(Data!$J$6,Data!$L$6,D88,E88),""),"")</f>
        <v/>
      </c>
      <c r="T88" s="212"/>
      <c r="U88" s="213" t="str">
        <f>IF(F88="","",IF(AND(C88&lt;&gt;"",OR(D88&lt;E88,AND(D88&gt;E88,C394&lt;&gt;""))),ColTime(Data!$J$6,Data!$L$6,D88,E88),""))</f>
        <v/>
      </c>
      <c r="V88" s="214"/>
      <c r="W88" s="148"/>
      <c r="Z88" s="148"/>
      <c r="AE88" s="194"/>
    </row>
    <row r="89" spans="1:31" ht="15" customHeight="1" x14ac:dyDescent="0.2">
      <c r="A89" s="151">
        <f t="shared" si="44"/>
        <v>43914</v>
      </c>
      <c r="B89" s="160" t="str">
        <f t="shared" si="36"/>
        <v>Ti</v>
      </c>
      <c r="C89" s="161" t="str">
        <f t="shared" si="37"/>
        <v/>
      </c>
      <c r="D89" s="162"/>
      <c r="E89" s="162"/>
      <c r="F89" s="142" t="str">
        <f t="shared" si="38"/>
        <v/>
      </c>
      <c r="G89" s="270"/>
      <c r="H89" s="270"/>
      <c r="I89" s="270"/>
      <c r="J89" s="143" t="str">
        <f>IF(OR(AND(C89&lt;&gt;"",D89&gt;E89,WEEKDAY(A89,2)=5),AND(C89="",WEEKDAY(A89,2)&gt;5)),IF(D89="","",ColTime(Data!$J$3,Data!$L$3,D89,E89)),"")</f>
        <v/>
      </c>
      <c r="K89" s="143" t="str">
        <f t="shared" si="39"/>
        <v/>
      </c>
      <c r="L89" s="144" t="str">
        <f t="shared" si="40"/>
        <v/>
      </c>
      <c r="M89" s="144" t="str">
        <f>IFERROR(IF(AND(C89="",WEEKDAY(A89,2)&gt;5),IF(D89="","",(IF(E89-MAX(D89,(15/24))+(E89&lt;D89)&lt;0,0,E89-MAX(D89,(15/24))+($E89&lt;D89)))-(IF((E89-MAX(D89,(23/24))+(E89&lt;D89))&lt;0,0,(E89-MAX(D89,(23/24))+(E89&lt;D89))))),o),"")</f>
        <v/>
      </c>
      <c r="N89" s="144" t="str">
        <f t="shared" si="41"/>
        <v/>
      </c>
      <c r="O89" s="192" t="str">
        <f t="shared" si="42"/>
        <v/>
      </c>
      <c r="P89" s="192" t="str">
        <f t="shared" si="43"/>
        <v/>
      </c>
      <c r="Q89" s="146" t="str">
        <f t="shared" si="45"/>
        <v/>
      </c>
      <c r="R89" s="144" t="str">
        <f>IFERROR(IF(OR(AND(C89="",D89&lt;E89,OR(WEEKDAY(A89,2)=1,WEEKDAY(A89,2)&gt;=6)),AND(C89="",D89&gt;E89,OR(WEEKDAY(A89,2)&gt;=5)),AND(C89&lt;&gt;"",D89&gt;E89,WEEKDAY(A89,2)&gt;=5)),ColTime(Data!$J$6,Data!$L$6,D89,E89),""),"")</f>
        <v/>
      </c>
      <c r="S89" s="212" t="str">
        <f>IFERROR(IF(OR(AND(WEEKDAY(A89,2)&gt;1,WEEKDAY(A89,2)&lt;6,D89&lt;E89,C89=""),AND(C89="",WEEKDAY(A89,2)=1,E89&lt;D89),AND(C89&lt;&gt;"",D89&lt;E89,WEEKDAY(A89,2)&gt;1,WEEKDAY(A89,2)&lt;4),AND(C89&lt;&gt;"",D89&gt;E89,WEEKDAY(A89,2)=1)),ColTime(Data!$J$6,Data!$L$6,D89,E89),""),"")</f>
        <v/>
      </c>
      <c r="T89" s="212"/>
      <c r="U89" s="213" t="str">
        <f>IF(F89="","",IF(AND(C89&lt;&gt;"",OR(D89&lt;E89,AND(D89&gt;E89,C395&lt;&gt;""))),ColTime(Data!$J$6,Data!$L$6,D89,E89),""))</f>
        <v/>
      </c>
      <c r="V89" s="214"/>
      <c r="W89" s="148"/>
      <c r="Z89" s="148"/>
      <c r="AE89" s="194"/>
    </row>
    <row r="90" spans="1:31" ht="15" customHeight="1" x14ac:dyDescent="0.2">
      <c r="A90" s="151">
        <f t="shared" si="44"/>
        <v>43915</v>
      </c>
      <c r="B90" s="160" t="str">
        <f t="shared" si="36"/>
        <v>On</v>
      </c>
      <c r="C90" s="161" t="str">
        <f t="shared" si="37"/>
        <v>Maria Bebudelsesdag</v>
      </c>
      <c r="D90" s="162"/>
      <c r="E90" s="162"/>
      <c r="F90" s="142" t="str">
        <f t="shared" si="38"/>
        <v/>
      </c>
      <c r="G90" s="270"/>
      <c r="H90" s="270"/>
      <c r="I90" s="270"/>
      <c r="J90" s="143" t="str">
        <f>IF(OR(AND(C90&lt;&gt;"",D90&gt;E90,WEEKDAY(A90,2)=5),AND(C90="",WEEKDAY(A90,2)&gt;5)),IF(D90="","",ColTime(Data!$J$3,Data!$L$3,D90,E90)),"")</f>
        <v/>
      </c>
      <c r="K90" s="143" t="str">
        <f t="shared" si="39"/>
        <v/>
      </c>
      <c r="L90" s="144" t="str">
        <f t="shared" si="40"/>
        <v/>
      </c>
      <c r="M90" s="144" t="str">
        <f>IFERROR(IF(AND(C90="",WEEKDAY(A90,2)&gt;5),IF(D90="","",(IF(E90-MAX(D90,(15/24))+(E90&lt;D90)&lt;0,0,E90-MAX(D90,(15/24))+($E90&lt;D90)))-(IF((E90-MAX(D90,(23/24))+(E90&lt;D90))&lt;0,0,(E90-MAX(D90,(23/24))+(E90&lt;D90))))),o),"")</f>
        <v/>
      </c>
      <c r="N90" s="144" t="str">
        <f t="shared" si="41"/>
        <v/>
      </c>
      <c r="O90" s="192" t="str">
        <f t="shared" si="42"/>
        <v/>
      </c>
      <c r="P90" s="192" t="str">
        <f t="shared" si="43"/>
        <v/>
      </c>
      <c r="Q90" s="146" t="str">
        <f t="shared" si="45"/>
        <v/>
      </c>
      <c r="R90" s="144" t="str">
        <f>IFERROR(IF(OR(AND(C90="",D90&lt;E90,OR(WEEKDAY(A90,2)=1,WEEKDAY(A90,2)&gt;=6)),AND(C90="",D90&gt;E90,OR(WEEKDAY(A90,2)&gt;=5)),AND(C90&lt;&gt;"",D90&gt;E90,WEEKDAY(A90,2)&gt;=5)),ColTime(Data!$J$6,Data!$L$6,D90,E90),""),"")</f>
        <v/>
      </c>
      <c r="S90" s="212" t="str">
        <f>IFERROR(IF(OR(AND(WEEKDAY(A90,2)&gt;1,WEEKDAY(A90,2)&lt;6,D90&lt;E90,C90=""),AND(C90="",WEEKDAY(A90,2)=1,E90&lt;D90),AND(C90&lt;&gt;"",D90&lt;E90,WEEKDAY(A90,2)&gt;1,WEEKDAY(A90,2)&lt;4),AND(C90&lt;&gt;"",D90&gt;E90,WEEKDAY(A90,2)=1)),ColTime(Data!$J$6,Data!$L$6,D90,E90),""),"")</f>
        <v/>
      </c>
      <c r="T90" s="212"/>
      <c r="U90" s="213" t="str">
        <f>IF(F90="","",IF(AND(C90&lt;&gt;"",OR(D90&lt;E90,AND(D90&gt;E90,C396&lt;&gt;""))),ColTime(Data!$J$6,Data!$L$6,D90,E90),""))</f>
        <v/>
      </c>
      <c r="V90" s="214"/>
      <c r="W90" s="148"/>
      <c r="Z90" s="148"/>
      <c r="AE90" s="194"/>
    </row>
    <row r="91" spans="1:31" ht="15" customHeight="1" x14ac:dyDescent="0.2">
      <c r="A91" s="151">
        <f t="shared" si="44"/>
        <v>43916</v>
      </c>
      <c r="B91" s="160" t="str">
        <f t="shared" si="36"/>
        <v>To</v>
      </c>
      <c r="C91" s="161" t="str">
        <f t="shared" si="37"/>
        <v/>
      </c>
      <c r="D91" s="162"/>
      <c r="E91" s="162"/>
      <c r="F91" s="142" t="str">
        <f t="shared" si="38"/>
        <v/>
      </c>
      <c r="G91" s="270"/>
      <c r="H91" s="270"/>
      <c r="I91" s="270"/>
      <c r="J91" s="143" t="str">
        <f>IF(OR(AND(C91&lt;&gt;"",D91&gt;E91,WEEKDAY(A91,2)=5),AND(C91="",WEEKDAY(A91,2)&gt;5)),IF(D91="","",ColTime(Data!$J$3,Data!$L$3,D91,E91)),"")</f>
        <v/>
      </c>
      <c r="K91" s="143" t="str">
        <f t="shared" si="39"/>
        <v/>
      </c>
      <c r="L91" s="144" t="str">
        <f t="shared" si="40"/>
        <v/>
      </c>
      <c r="M91" s="144" t="str">
        <f>IFERROR(IF(AND(C91="",WEEKDAY(A91,2)&gt;5),IF(D91="","",(IF(E91-MAX(D91,(15/24))+(E91&lt;D91)&lt;0,0,E91-MAX(D91,(15/24))+($E91&lt;D91)))-(IF((E91-MAX(D91,(23/24))+(E91&lt;D91))&lt;0,0,(E91-MAX(D91,(23/24))+(E91&lt;D91))))),o),"")</f>
        <v/>
      </c>
      <c r="N91" s="144" t="str">
        <f t="shared" si="41"/>
        <v/>
      </c>
      <c r="O91" s="192" t="str">
        <f t="shared" si="42"/>
        <v/>
      </c>
      <c r="P91" s="192" t="str">
        <f t="shared" si="43"/>
        <v/>
      </c>
      <c r="Q91" s="146" t="str">
        <f t="shared" si="45"/>
        <v/>
      </c>
      <c r="R91" s="144" t="str">
        <f>IFERROR(IF(OR(AND(C91="",D91&lt;E91,OR(WEEKDAY(A91,2)=1,WEEKDAY(A91,2)&gt;=6)),AND(C91="",D91&gt;E91,OR(WEEKDAY(A91,2)&gt;=5)),AND(C91&lt;&gt;"",D91&gt;E91,WEEKDAY(A91,2)&gt;=5)),ColTime(Data!$J$6,Data!$L$6,D91,E91),""),"")</f>
        <v/>
      </c>
      <c r="S91" s="212" t="str">
        <f>IFERROR(IF(OR(AND(WEEKDAY(A91,2)&gt;1,WEEKDAY(A91,2)&lt;6,D91&lt;E91,C91=""),AND(C91="",WEEKDAY(A91,2)=1,E91&lt;D91),AND(C91&lt;&gt;"",D91&lt;E91,WEEKDAY(A91,2)&gt;1,WEEKDAY(A91,2)&lt;4),AND(C91&lt;&gt;"",D91&gt;E91,WEEKDAY(A91,2)=1)),ColTime(Data!$J$6,Data!$L$6,D91,E91),""),"")</f>
        <v/>
      </c>
      <c r="T91" s="212"/>
      <c r="U91" s="213" t="str">
        <f>IF(F91="","",IF(AND(C91&lt;&gt;"",OR(D91&lt;E91,AND(D91&gt;E91,C397&lt;&gt;""))),ColTime(Data!$J$6,Data!$L$6,D91,E91),""))</f>
        <v/>
      </c>
      <c r="V91" s="214"/>
      <c r="W91" s="148"/>
      <c r="Z91" s="148"/>
      <c r="AE91" s="194"/>
    </row>
    <row r="92" spans="1:31" ht="15" customHeight="1" x14ac:dyDescent="0.2">
      <c r="A92" s="151">
        <f t="shared" si="44"/>
        <v>43917</v>
      </c>
      <c r="B92" s="160" t="str">
        <f t="shared" si="36"/>
        <v>Fr</v>
      </c>
      <c r="C92" s="161" t="str">
        <f t="shared" si="37"/>
        <v/>
      </c>
      <c r="D92" s="162"/>
      <c r="E92" s="162"/>
      <c r="F92" s="142" t="str">
        <f t="shared" si="38"/>
        <v/>
      </c>
      <c r="G92" s="270"/>
      <c r="H92" s="270"/>
      <c r="I92" s="270"/>
      <c r="J92" s="143" t="str">
        <f>IF(OR(AND(C92&lt;&gt;"",D92&gt;E92,WEEKDAY(A92,2)=5),AND(C92="",WEEKDAY(A92,2)&gt;5)),IF(D92="","",ColTime(Data!$J$3,Data!$L$3,D92,E92)),"")</f>
        <v/>
      </c>
      <c r="K92" s="143" t="str">
        <f t="shared" si="39"/>
        <v/>
      </c>
      <c r="L92" s="144" t="str">
        <f t="shared" si="40"/>
        <v/>
      </c>
      <c r="M92" s="144" t="str">
        <f>IFERROR(IF(AND(C92="",WEEKDAY(A92,2)&gt;5),IF(D92="","",(IF(E92-MAX(D92,(15/24))+(E92&lt;D92)&lt;0,0,E92-MAX(D92,(15/24))+($E92&lt;D92)))-(IF((E92-MAX(D92,(23/24))+(E92&lt;D92))&lt;0,0,(E92-MAX(D92,(23/24))+(E92&lt;D92))))),o),"")</f>
        <v/>
      </c>
      <c r="N92" s="144" t="str">
        <f t="shared" si="41"/>
        <v/>
      </c>
      <c r="O92" s="192" t="str">
        <f t="shared" si="42"/>
        <v/>
      </c>
      <c r="P92" s="192" t="str">
        <f t="shared" si="43"/>
        <v/>
      </c>
      <c r="Q92" s="146" t="str">
        <f t="shared" si="45"/>
        <v/>
      </c>
      <c r="R92" s="144" t="str">
        <f>IFERROR(IF(OR(AND(C92="",D92&lt;E92,OR(WEEKDAY(A92,2)=1,WEEKDAY(A92,2)&gt;=6)),AND(C92="",D92&gt;E92,OR(WEEKDAY(A92,2)&gt;=5)),AND(C92&lt;&gt;"",D92&gt;E92,WEEKDAY(A92,2)&gt;=5)),ColTime(Data!$J$6,Data!$L$6,D92,E92),""),"")</f>
        <v/>
      </c>
      <c r="S92" s="212" t="str">
        <f>IFERROR(IF(OR(AND(WEEKDAY(A92,2)&gt;1,WEEKDAY(A92,2)&lt;6,D92&lt;E92,C92=""),AND(C92="",WEEKDAY(A92,2)=1,E92&lt;D92),AND(C92&lt;&gt;"",D92&lt;E92,WEEKDAY(A92,2)&gt;1,WEEKDAY(A92,2)&lt;4),AND(C92&lt;&gt;"",D92&gt;E92,WEEKDAY(A92,2)=1)),ColTime(Data!$J$6,Data!$L$6,D92,E92),""),"")</f>
        <v/>
      </c>
      <c r="T92" s="212"/>
      <c r="U92" s="213" t="str">
        <f>IF(F92="","",IF(AND(C92&lt;&gt;"",OR(D92&lt;E92,AND(D92&gt;E92,C398&lt;&gt;""))),ColTime(Data!$J$6,Data!$L$6,D92,E92),""))</f>
        <v/>
      </c>
      <c r="V92" s="214"/>
      <c r="W92" s="148"/>
      <c r="Z92" s="148"/>
      <c r="AE92" s="194"/>
    </row>
    <row r="93" spans="1:31" ht="15" customHeight="1" x14ac:dyDescent="0.2">
      <c r="A93" s="151">
        <f t="shared" si="44"/>
        <v>43918</v>
      </c>
      <c r="B93" s="160" t="str">
        <f t="shared" si="36"/>
        <v>Lø</v>
      </c>
      <c r="C93" s="161" t="str">
        <f t="shared" si="37"/>
        <v/>
      </c>
      <c r="D93" s="162"/>
      <c r="E93" s="162"/>
      <c r="F93" s="142" t="str">
        <f t="shared" si="38"/>
        <v/>
      </c>
      <c r="G93" s="270"/>
      <c r="H93" s="270"/>
      <c r="I93" s="270"/>
      <c r="J93" s="143" t="str">
        <f>IF(OR(AND(C93&lt;&gt;"",D93&gt;E93,WEEKDAY(A93,2)=5),AND(C93="",WEEKDAY(A93,2)&gt;5)),IF(D93="","",ColTime(Data!$J$3,Data!$L$3,D93,E93)),"")</f>
        <v/>
      </c>
      <c r="K93" s="143" t="str">
        <f t="shared" si="39"/>
        <v/>
      </c>
      <c r="L93" s="144" t="str">
        <f t="shared" si="40"/>
        <v/>
      </c>
      <c r="M93" s="144" t="str">
        <f>IFERROR(IF(AND(C93="",WEEKDAY(A93,2)&gt;5),IF(D93="","",(IF(E93-MAX(D93,(15/24))+(E93&lt;D93)&lt;0,0,E93-MAX(D93,(15/24))+($E93&lt;D93)))-(IF((E93-MAX(D93,(23/24))+(E93&lt;D93))&lt;0,0,(E93-MAX(D93,(23/24))+(E93&lt;D93))))),o),"")</f>
        <v/>
      </c>
      <c r="N93" s="144" t="str">
        <f t="shared" si="41"/>
        <v/>
      </c>
      <c r="O93" s="192" t="str">
        <f t="shared" si="42"/>
        <v/>
      </c>
      <c r="P93" s="192" t="str">
        <f t="shared" si="43"/>
        <v/>
      </c>
      <c r="Q93" s="146" t="str">
        <f t="shared" si="45"/>
        <v/>
      </c>
      <c r="R93" s="144" t="str">
        <f>IFERROR(IF(OR(AND(C93="",D93&lt;E93,OR(WEEKDAY(A93,2)=1,WEEKDAY(A93,2)&gt;=6)),AND(C93="",D93&gt;E93,OR(WEEKDAY(A93,2)&gt;=5)),AND(C93&lt;&gt;"",D93&gt;E93,WEEKDAY(A93,2)&gt;=5)),ColTime(Data!$J$6,Data!$L$6,D93,E93),""),"")</f>
        <v/>
      </c>
      <c r="S93" s="212" t="str">
        <f>IFERROR(IF(OR(AND(WEEKDAY(A93,2)&gt;1,WEEKDAY(A93,2)&lt;6,D93&lt;E93,C93=""),AND(C93="",WEEKDAY(A93,2)=1,E93&lt;D93),AND(C93&lt;&gt;"",D93&lt;E93,WEEKDAY(A93,2)&gt;1,WEEKDAY(A93,2)&lt;4),AND(C93&lt;&gt;"",D93&gt;E93,WEEKDAY(A93,2)=1)),ColTime(Data!$J$6,Data!$L$6,D93,E93),""),"")</f>
        <v/>
      </c>
      <c r="T93" s="212"/>
      <c r="U93" s="213" t="str">
        <f>IF(F93="","",IF(AND(C93&lt;&gt;"",OR(D93&lt;E93,AND(D93&gt;E93,C399&lt;&gt;""))),ColTime(Data!$J$6,Data!$L$6,D93,E93),""))</f>
        <v/>
      </c>
      <c r="V93" s="214"/>
      <c r="W93" s="148"/>
      <c r="Z93" s="148"/>
      <c r="AE93" s="194"/>
    </row>
    <row r="94" spans="1:31" ht="15" customHeight="1" x14ac:dyDescent="0.2">
      <c r="A94" s="151">
        <f t="shared" si="44"/>
        <v>43919</v>
      </c>
      <c r="B94" s="160" t="str">
        <f t="shared" si="36"/>
        <v>Sø</v>
      </c>
      <c r="C94" s="161" t="str">
        <f t="shared" si="37"/>
        <v/>
      </c>
      <c r="D94" s="162"/>
      <c r="E94" s="162"/>
      <c r="F94" s="142" t="str">
        <f t="shared" si="38"/>
        <v/>
      </c>
      <c r="G94" s="270"/>
      <c r="H94" s="270"/>
      <c r="I94" s="270"/>
      <c r="J94" s="143" t="str">
        <f>IF(OR(AND(C94&lt;&gt;"",D94&gt;E94,WEEKDAY(A94,2)=5),AND(C94="",WEEKDAY(A94,2)&gt;5)),IF(D94="","",ColTime(Data!$J$3,Data!$L$3,D94,E94)),"")</f>
        <v/>
      </c>
      <c r="K94" s="143" t="str">
        <f t="shared" si="39"/>
        <v/>
      </c>
      <c r="L94" s="144" t="str">
        <f t="shared" si="40"/>
        <v/>
      </c>
      <c r="M94" s="144" t="str">
        <f>IFERROR(IF(AND(C94="",WEEKDAY(A94,2)&gt;5),IF(D94="","",(IF(E94-MAX(D94,(15/24))+(E94&lt;D94)&lt;0,0,E94-MAX(D94,(15/24))+($E94&lt;D94)))-(IF((E94-MAX(D94,(23/24))+(E94&lt;D94))&lt;0,0,(E94-MAX(D94,(23/24))+(E94&lt;D94))))),o),"")</f>
        <v/>
      </c>
      <c r="N94" s="144" t="str">
        <f t="shared" si="41"/>
        <v/>
      </c>
      <c r="O94" s="192" t="str">
        <f t="shared" si="42"/>
        <v/>
      </c>
      <c r="P94" s="192" t="str">
        <f t="shared" si="43"/>
        <v/>
      </c>
      <c r="Q94" s="146" t="str">
        <f t="shared" si="45"/>
        <v/>
      </c>
      <c r="R94" s="144" t="str">
        <f>IFERROR(IF(OR(AND(C94="",D94&lt;E94,OR(WEEKDAY(A94,2)=1,WEEKDAY(A94,2)&gt;=6)),AND(C94="",D94&gt;E94,OR(WEEKDAY(A94,2)&gt;=5)),AND(C94&lt;&gt;"",D94&gt;E94,WEEKDAY(A94,2)&gt;=5)),ColTime(Data!$J$6,Data!$L$6,D94,E94),""),"")</f>
        <v/>
      </c>
      <c r="S94" s="212" t="str">
        <f>IFERROR(IF(OR(AND(WEEKDAY(A94,2)&gt;1,WEEKDAY(A94,2)&lt;6,D94&lt;E94,C94=""),AND(C94="",WEEKDAY(A94,2)=1,E94&lt;D94),AND(C94&lt;&gt;"",D94&lt;E94,WEEKDAY(A94,2)&gt;1,WEEKDAY(A94,2)&lt;4),AND(C94&lt;&gt;"",D94&gt;E94,WEEKDAY(A94,2)=1)),ColTime(Data!$J$6,Data!$L$6,D94,E94),""),"")</f>
        <v/>
      </c>
      <c r="T94" s="212"/>
      <c r="U94" s="213" t="str">
        <f>IF(F94="","",IF(AND(C94&lt;&gt;"",OR(D94&lt;E94,AND(D94&gt;E94,C400&lt;&gt;""))),ColTime(Data!$J$6,Data!$L$6,D94,E94),""))</f>
        <v/>
      </c>
      <c r="V94" s="214"/>
      <c r="W94" s="148"/>
      <c r="Z94" s="148"/>
      <c r="AE94" s="194"/>
    </row>
    <row r="95" spans="1:31" ht="15" customHeight="1" x14ac:dyDescent="0.2">
      <c r="A95" s="151">
        <f t="shared" si="44"/>
        <v>43920</v>
      </c>
      <c r="B95" s="160" t="str">
        <f t="shared" si="36"/>
        <v>Ma</v>
      </c>
      <c r="C95" s="161" t="str">
        <f t="shared" si="37"/>
        <v/>
      </c>
      <c r="D95" s="162"/>
      <c r="E95" s="162"/>
      <c r="F95" s="142" t="str">
        <f t="shared" si="38"/>
        <v/>
      </c>
      <c r="G95" s="270"/>
      <c r="H95" s="270"/>
      <c r="I95" s="270"/>
      <c r="J95" s="143" t="str">
        <f>IF(OR(AND(C95&lt;&gt;"",D95&gt;E95,WEEKDAY(A95,2)=5),AND(C95="",WEEKDAY(A95,2)&gt;5)),IF(D95="","",ColTime(Data!$J$3,Data!$L$3,D95,E95)),"")</f>
        <v/>
      </c>
      <c r="K95" s="143" t="str">
        <f t="shared" si="39"/>
        <v/>
      </c>
      <c r="L95" s="144" t="str">
        <f t="shared" si="40"/>
        <v/>
      </c>
      <c r="M95" s="144" t="str">
        <f>IFERROR(IF(AND(C95="",WEEKDAY(A95,2)&gt;5),IF(D95="","",(IF(E95-MAX(D95,(15/24))+(E95&lt;D95)&lt;0,0,E95-MAX(D95,(15/24))+($E95&lt;D95)))-(IF((E95-MAX(D95,(23/24))+(E95&lt;D95))&lt;0,0,(E95-MAX(D95,(23/24))+(E95&lt;D95))))),o),"")</f>
        <v/>
      </c>
      <c r="N95" s="144" t="str">
        <f t="shared" si="41"/>
        <v/>
      </c>
      <c r="O95" s="192" t="str">
        <f t="shared" si="42"/>
        <v/>
      </c>
      <c r="P95" s="192" t="str">
        <f t="shared" si="43"/>
        <v/>
      </c>
      <c r="Q95" s="146" t="str">
        <f t="shared" si="45"/>
        <v/>
      </c>
      <c r="R95" s="144" t="str">
        <f>IFERROR(IF(OR(AND(C95="",D95&lt;E95,OR(WEEKDAY(A95,2)=1,WEEKDAY(A95,2)&gt;=6)),AND(C95="",D95&gt;E95,OR(WEEKDAY(A95,2)&gt;=5)),AND(C95&lt;&gt;"",D95&gt;E95,WEEKDAY(A95,2)&gt;=5)),ColTime(Data!$J$6,Data!$L$6,D95,E95),""),"")</f>
        <v/>
      </c>
      <c r="S95" s="212" t="str">
        <f>IFERROR(IF(OR(AND(WEEKDAY(A95,2)&gt;1,WEEKDAY(A95,2)&lt;6,D95&lt;E95,C95=""),AND(C95="",WEEKDAY(A95,2)=1,E95&lt;D95),AND(C95&lt;&gt;"",D95&lt;E95,WEEKDAY(A95,2)&gt;1,WEEKDAY(A95,2)&lt;4),AND(C95&lt;&gt;"",D95&gt;E95,WEEKDAY(A95,2)=1)),ColTime(Data!$J$6,Data!$L$6,D95,E95),""),"")</f>
        <v/>
      </c>
      <c r="T95" s="212"/>
      <c r="U95" s="213" t="str">
        <f>IF(F95="","",IF(AND(C95&lt;&gt;"",OR(D95&lt;E95,AND(D95&gt;E95,C401&lt;&gt;""))),ColTime(Data!$J$6,Data!$L$6,D95,E95),""))</f>
        <v/>
      </c>
      <c r="V95" s="214"/>
      <c r="W95" s="148"/>
      <c r="Z95" s="148"/>
      <c r="AE95" s="194"/>
    </row>
    <row r="96" spans="1:31" ht="15" customHeight="1" x14ac:dyDescent="0.2">
      <c r="A96" s="151">
        <f t="shared" si="44"/>
        <v>43921</v>
      </c>
      <c r="B96" s="160" t="str">
        <f t="shared" si="36"/>
        <v>Ti</v>
      </c>
      <c r="C96" s="161" t="str">
        <f t="shared" si="37"/>
        <v/>
      </c>
      <c r="D96" s="162"/>
      <c r="E96" s="162"/>
      <c r="F96" s="142" t="str">
        <f t="shared" si="38"/>
        <v/>
      </c>
      <c r="G96" s="270"/>
      <c r="H96" s="270"/>
      <c r="I96" s="270"/>
      <c r="J96" s="143" t="str">
        <f>IF(OR(AND(C96&lt;&gt;"",D96&gt;E96,WEEKDAY(A96,2)=5),AND(C96="",WEEKDAY(A96,2)&gt;5)),IF(D96="","",ColTime(Data!$J$3,Data!$L$3,D96,E96)),"")</f>
        <v/>
      </c>
      <c r="K96" s="143" t="str">
        <f t="shared" si="39"/>
        <v/>
      </c>
      <c r="L96" s="144" t="str">
        <f t="shared" si="40"/>
        <v/>
      </c>
      <c r="M96" s="144" t="str">
        <f>IFERROR(IF(AND(C96="",WEEKDAY(A96,2)&gt;5),IF(D96="","",(IF(E96-MAX(D96,(15/24))+(E96&lt;D96)&lt;0,0,E96-MAX(D96,(15/24))+($E96&lt;D96)))-(IF((E96-MAX(D96,(23/24))+(E96&lt;D96))&lt;0,0,(E96-MAX(D96,(23/24))+(E96&lt;D96))))),o),"")</f>
        <v/>
      </c>
      <c r="N96" s="144" t="str">
        <f t="shared" si="41"/>
        <v/>
      </c>
      <c r="O96" s="192" t="str">
        <f t="shared" si="42"/>
        <v/>
      </c>
      <c r="P96" s="192" t="str">
        <f t="shared" si="43"/>
        <v/>
      </c>
      <c r="Q96" s="146" t="str">
        <f t="shared" si="45"/>
        <v/>
      </c>
      <c r="R96" s="144" t="str">
        <f>IFERROR(IF(OR(AND(C96="",D96&lt;E96,OR(WEEKDAY(A96,2)=1,WEEKDAY(A96,2)&gt;=6)),AND(C96="",D96&gt;E96,OR(WEEKDAY(A96,2)&gt;=5)),AND(C96&lt;&gt;"",D96&gt;E96,WEEKDAY(A96,2)&gt;=5)),ColTime(Data!$J$6,Data!$L$6,D96,E96),""),"")</f>
        <v/>
      </c>
      <c r="S96" s="212" t="str">
        <f>IFERROR(IF(OR(AND(WEEKDAY(A96,2)&gt;1,WEEKDAY(A96,2)&lt;6,D96&lt;E96,C96=""),AND(C96="",WEEKDAY(A96,2)=1,E96&lt;D96),AND(C96&lt;&gt;"",D96&lt;E96,WEEKDAY(A96,2)&gt;1,WEEKDAY(A96,2)&lt;4),AND(C96&lt;&gt;"",D96&gt;E96,WEEKDAY(A96,2)=1)),ColTime(Data!$J$6,Data!$L$6,D96,E96),""),"")</f>
        <v/>
      </c>
      <c r="T96" s="212"/>
      <c r="U96" s="213" t="str">
        <f>IF(F96="","",IF(AND(C96&lt;&gt;"",OR(D96&lt;E96,AND(D96&gt;E96,C402&lt;&gt;""))),ColTime(Data!$J$6,Data!$L$6,D96,E96),""))</f>
        <v/>
      </c>
      <c r="V96" s="214"/>
      <c r="W96" s="148"/>
      <c r="Z96" s="148"/>
      <c r="AE96" s="194"/>
    </row>
    <row r="97" spans="1:31" ht="15" customHeight="1" x14ac:dyDescent="0.2">
      <c r="A97" s="151">
        <f t="shared" si="44"/>
        <v>43922</v>
      </c>
      <c r="B97" s="160" t="str">
        <f t="shared" si="36"/>
        <v>On</v>
      </c>
      <c r="C97" s="161" t="str">
        <f t="shared" si="37"/>
        <v/>
      </c>
      <c r="D97" s="162"/>
      <c r="E97" s="162"/>
      <c r="F97" s="142" t="str">
        <f t="shared" si="38"/>
        <v/>
      </c>
      <c r="G97" s="270"/>
      <c r="H97" s="270"/>
      <c r="I97" s="270"/>
      <c r="J97" s="143" t="str">
        <f>IF(OR(AND(C97&lt;&gt;"",D97&gt;E97,WEEKDAY(A97,2)=5),AND(C97="",WEEKDAY(A97,2)&gt;5)),IF(D97="","",ColTime(Data!$J$3,Data!$L$3,D97,E97)),"")</f>
        <v/>
      </c>
      <c r="K97" s="143" t="str">
        <f t="shared" si="39"/>
        <v/>
      </c>
      <c r="L97" s="144" t="str">
        <f t="shared" si="40"/>
        <v/>
      </c>
      <c r="M97" s="144" t="str">
        <f>IFERROR(IF(AND(C97="",WEEKDAY(A97,2)&gt;5),IF(D97="","",(IF(E97-MAX(D97,(15/24))+(E97&lt;D97)&lt;0,0,E97-MAX(D97,(15/24))+($E97&lt;D97)))-(IF((E97-MAX(D97,(23/24))+(E97&lt;D97))&lt;0,0,(E97-MAX(D97,(23/24))+(E97&lt;D97))))),o),"")</f>
        <v/>
      </c>
      <c r="N97" s="144" t="str">
        <f t="shared" si="41"/>
        <v/>
      </c>
      <c r="O97" s="192" t="str">
        <f t="shared" si="42"/>
        <v/>
      </c>
      <c r="P97" s="192" t="str">
        <f t="shared" si="43"/>
        <v/>
      </c>
      <c r="Q97" s="146" t="str">
        <f t="shared" si="45"/>
        <v/>
      </c>
      <c r="R97" s="144" t="str">
        <f>IFERROR(IF(OR(AND(C97="",D97&lt;E97,OR(WEEKDAY(A97,2)=1,WEEKDAY(A97,2)&gt;=6)),AND(C97="",D97&gt;E97,OR(WEEKDAY(A97,2)&gt;=5)),AND(C97&lt;&gt;"",D97&gt;E97,WEEKDAY(A97,2)&gt;=5)),ColTime(Data!$J$6,Data!$L$6,D97,E97),""),"")</f>
        <v/>
      </c>
      <c r="S97" s="212" t="str">
        <f>IFERROR(IF(OR(AND(WEEKDAY(A97,2)&gt;1,WEEKDAY(A97,2)&lt;6,D97&lt;E97,C97=""),AND(C97="",WEEKDAY(A97,2)=1,E97&lt;D97),AND(C97&lt;&gt;"",D97&lt;E97,WEEKDAY(A97,2)&gt;1,WEEKDAY(A97,2)&lt;4),AND(C97&lt;&gt;"",D97&gt;E97,WEEKDAY(A97,2)=1)),ColTime(Data!$J$6,Data!$L$6,D97,E97),""),"")</f>
        <v/>
      </c>
      <c r="T97" s="212"/>
      <c r="U97" s="213" t="str">
        <f>IF(F97="","",IF(AND(C97&lt;&gt;"",OR(D97&lt;E97,AND(D97&gt;E97,C403&lt;&gt;""))),ColTime(Data!$J$6,Data!$L$6,D97,E97),""))</f>
        <v/>
      </c>
      <c r="V97" s="214"/>
      <c r="W97" s="148"/>
      <c r="Z97" s="148"/>
      <c r="AE97" s="194"/>
    </row>
    <row r="98" spans="1:31" ht="15" customHeight="1" x14ac:dyDescent="0.2">
      <c r="A98" s="151">
        <f t="shared" si="44"/>
        <v>43923</v>
      </c>
      <c r="B98" s="160" t="str">
        <f t="shared" si="36"/>
        <v>To</v>
      </c>
      <c r="C98" s="161" t="str">
        <f t="shared" si="37"/>
        <v/>
      </c>
      <c r="D98" s="162"/>
      <c r="E98" s="162"/>
      <c r="F98" s="142" t="str">
        <f t="shared" si="38"/>
        <v/>
      </c>
      <c r="G98" s="270"/>
      <c r="H98" s="270"/>
      <c r="I98" s="270"/>
      <c r="J98" s="143" t="str">
        <f>IF(OR(AND(C98&lt;&gt;"",D98&gt;E98,WEEKDAY(A98,2)=5),AND(C98="",WEEKDAY(A98,2)&gt;5)),IF(D98="","",ColTime(Data!$J$3,Data!$L$3,D98,E98)),"")</f>
        <v/>
      </c>
      <c r="K98" s="143" t="str">
        <f t="shared" si="39"/>
        <v/>
      </c>
      <c r="L98" s="144" t="str">
        <f t="shared" si="40"/>
        <v/>
      </c>
      <c r="M98" s="144" t="str">
        <f>IFERROR(IF(AND(C98="",WEEKDAY(A98,2)&gt;5),IF(D98="","",(IF(E98-MAX(D98,(15/24))+(E98&lt;D98)&lt;0,0,E98-MAX(D98,(15/24))+($E98&lt;D98)))-(IF((E98-MAX(D98,(23/24))+(E98&lt;D98))&lt;0,0,(E98-MAX(D98,(23/24))+(E98&lt;D98))))),o),"")</f>
        <v/>
      </c>
      <c r="N98" s="144" t="str">
        <f t="shared" si="41"/>
        <v/>
      </c>
      <c r="O98" s="192" t="str">
        <f t="shared" si="42"/>
        <v/>
      </c>
      <c r="P98" s="192" t="str">
        <f t="shared" si="43"/>
        <v/>
      </c>
      <c r="Q98" s="146" t="str">
        <f t="shared" si="45"/>
        <v/>
      </c>
      <c r="R98" s="144" t="str">
        <f>IFERROR(IF(OR(AND(C98="",D98&lt;E98,OR(WEEKDAY(A98,2)=1,WEEKDAY(A98,2)&gt;=6)),AND(C98="",D98&gt;E98,OR(WEEKDAY(A98,2)&gt;=5)),AND(C98&lt;&gt;"",D98&gt;E98,WEEKDAY(A98,2)&gt;=5)),ColTime(Data!$J$6,Data!$L$6,D98,E98),""),"")</f>
        <v/>
      </c>
      <c r="S98" s="212" t="str">
        <f>IFERROR(IF(OR(AND(WEEKDAY(A98,2)&gt;1,WEEKDAY(A98,2)&lt;6,D98&lt;E98,C98=""),AND(C98="",WEEKDAY(A98,2)=1,E98&lt;D98),AND(C98&lt;&gt;"",D98&lt;E98,WEEKDAY(A98,2)&gt;1,WEEKDAY(A98,2)&lt;4),AND(C98&lt;&gt;"",D98&gt;E98,WEEKDAY(A98,2)=1)),ColTime(Data!$J$6,Data!$L$6,D98,E98),""),"")</f>
        <v/>
      </c>
      <c r="T98" s="212"/>
      <c r="U98" s="213" t="str">
        <f>IF(F98="","",IF(AND(C98&lt;&gt;"",OR(D98&lt;E98,AND(D98&gt;E98,C404&lt;&gt;""))),ColTime(Data!$J$6,Data!$L$6,D98,E98),""))</f>
        <v/>
      </c>
      <c r="V98" s="214"/>
      <c r="W98" s="148"/>
      <c r="Z98" s="148"/>
      <c r="AE98" s="194"/>
    </row>
    <row r="99" spans="1:31" ht="15" customHeight="1" x14ac:dyDescent="0.2">
      <c r="A99" s="151">
        <f t="shared" si="44"/>
        <v>43924</v>
      </c>
      <c r="B99" s="160" t="str">
        <f t="shared" si="36"/>
        <v>Fr</v>
      </c>
      <c r="C99" s="161" t="str">
        <f t="shared" si="37"/>
        <v/>
      </c>
      <c r="D99" s="162"/>
      <c r="E99" s="162"/>
      <c r="F99" s="142" t="str">
        <f t="shared" si="38"/>
        <v/>
      </c>
      <c r="G99" s="270"/>
      <c r="H99" s="270"/>
      <c r="I99" s="270"/>
      <c r="J99" s="143" t="str">
        <f>IF(OR(AND(C99&lt;&gt;"",D99&gt;E99,WEEKDAY(A99,2)=5),AND(C99="",WEEKDAY(A99,2)&gt;5)),IF(D99="","",ColTime(Data!$J$3,Data!$L$3,D99,E99)),"")</f>
        <v/>
      </c>
      <c r="K99" s="143" t="str">
        <f t="shared" si="39"/>
        <v/>
      </c>
      <c r="L99" s="144" t="str">
        <f t="shared" si="40"/>
        <v/>
      </c>
      <c r="M99" s="144" t="str">
        <f>IFERROR(IF(AND(C99="",WEEKDAY(A99,2)&gt;5),IF(D99="","",(IF(E99-MAX(D99,(15/24))+(E99&lt;D99)&lt;0,0,E99-MAX(D99,(15/24))+($E99&lt;D99)))-(IF((E99-MAX(D99,(23/24))+(E99&lt;D99))&lt;0,0,(E99-MAX(D99,(23/24))+(E99&lt;D99))))),o),"")</f>
        <v/>
      </c>
      <c r="N99" s="144" t="str">
        <f t="shared" si="41"/>
        <v/>
      </c>
      <c r="O99" s="192" t="str">
        <f t="shared" si="42"/>
        <v/>
      </c>
      <c r="P99" s="192" t="str">
        <f t="shared" si="43"/>
        <v/>
      </c>
      <c r="Q99" s="146" t="str">
        <f t="shared" si="45"/>
        <v/>
      </c>
      <c r="R99" s="144" t="str">
        <f>IFERROR(IF(OR(AND(C99="",D99&lt;E99,OR(WEEKDAY(A99,2)=1,WEEKDAY(A99,2)&gt;=6)),AND(C99="",D99&gt;E99,OR(WEEKDAY(A99,2)&gt;=5)),AND(C99&lt;&gt;"",D99&gt;E99,WEEKDAY(A99,2)&gt;=5)),ColTime(Data!$J$6,Data!$L$6,D99,E99),""),"")</f>
        <v/>
      </c>
      <c r="S99" s="212" t="str">
        <f>IFERROR(IF(OR(AND(WEEKDAY(A99,2)&gt;1,WEEKDAY(A99,2)&lt;6,D99&lt;E99,C99=""),AND(C99="",WEEKDAY(A99,2)=1,E99&lt;D99),AND(C99&lt;&gt;"",D99&lt;E99,WEEKDAY(A99,2)&gt;1,WEEKDAY(A99,2)&lt;4),AND(C99&lt;&gt;"",D99&gt;E99,WEEKDAY(A99,2)=1)),ColTime(Data!$J$6,Data!$L$6,D99,E99),""),"")</f>
        <v/>
      </c>
      <c r="T99" s="212"/>
      <c r="U99" s="213" t="str">
        <f>IF(F99="","",IF(AND(C99&lt;&gt;"",OR(D99&lt;E99,AND(D99&gt;E99,C405&lt;&gt;""))),ColTime(Data!$J$6,Data!$L$6,D99,E99),""))</f>
        <v/>
      </c>
      <c r="V99" s="214"/>
      <c r="W99" s="148"/>
      <c r="Z99" s="148"/>
      <c r="AE99" s="194"/>
    </row>
    <row r="100" spans="1:31" ht="15" customHeight="1" x14ac:dyDescent="0.2">
      <c r="A100" s="151">
        <f t="shared" si="44"/>
        <v>43925</v>
      </c>
      <c r="B100" s="160" t="str">
        <f t="shared" si="36"/>
        <v>Lø</v>
      </c>
      <c r="C100" s="161" t="str">
        <f t="shared" si="37"/>
        <v/>
      </c>
      <c r="D100" s="162"/>
      <c r="E100" s="162"/>
      <c r="F100" s="142" t="str">
        <f t="shared" si="38"/>
        <v/>
      </c>
      <c r="G100" s="270"/>
      <c r="H100" s="270"/>
      <c r="I100" s="270"/>
      <c r="J100" s="143" t="str">
        <f>IF(OR(AND(C100&lt;&gt;"",D100&gt;E100,WEEKDAY(A100,2)=5),AND(C100="",WEEKDAY(A100,2)&gt;5)),IF(D100="","",ColTime(Data!$J$3,Data!$L$3,D100,E100)),"")</f>
        <v/>
      </c>
      <c r="K100" s="143" t="str">
        <f t="shared" si="39"/>
        <v/>
      </c>
      <c r="L100" s="144" t="str">
        <f t="shared" si="40"/>
        <v/>
      </c>
      <c r="M100" s="144" t="str">
        <f>IFERROR(IF(AND(C100="",WEEKDAY(A100,2)&gt;5),IF(D100="","",(IF(E100-MAX(D100,(15/24))+(E100&lt;D100)&lt;0,0,E100-MAX(D100,(15/24))+($E100&lt;D100)))-(IF((E100-MAX(D100,(23/24))+(E100&lt;D100))&lt;0,0,(E100-MAX(D100,(23/24))+(E100&lt;D100))))),o),"")</f>
        <v/>
      </c>
      <c r="N100" s="144" t="str">
        <f t="shared" si="41"/>
        <v/>
      </c>
      <c r="O100" s="192" t="str">
        <f t="shared" si="42"/>
        <v/>
      </c>
      <c r="P100" s="192" t="str">
        <f t="shared" si="43"/>
        <v/>
      </c>
      <c r="Q100" s="146" t="str">
        <f t="shared" si="45"/>
        <v/>
      </c>
      <c r="R100" s="144" t="str">
        <f>IFERROR(IF(OR(AND(C100="",D100&lt;E100,OR(WEEKDAY(A100,2)=1,WEEKDAY(A100,2)&gt;=6)),AND(C100="",D100&gt;E100,OR(WEEKDAY(A100,2)&gt;=5)),AND(C100&lt;&gt;"",D100&gt;E100,WEEKDAY(A100,2)&gt;=5)),ColTime(Data!$J$6,Data!$L$6,D100,E100),""),"")</f>
        <v/>
      </c>
      <c r="S100" s="212" t="str">
        <f>IFERROR(IF(OR(AND(WEEKDAY(A100,2)&gt;1,WEEKDAY(A100,2)&lt;6,D100&lt;E100,C100=""),AND(C100="",WEEKDAY(A100,2)=1,E100&lt;D100),AND(C100&lt;&gt;"",D100&lt;E100,WEEKDAY(A100,2)&gt;1,WEEKDAY(A100,2)&lt;4),AND(C100&lt;&gt;"",D100&gt;E100,WEEKDAY(A100,2)=1)),ColTime(Data!$J$6,Data!$L$6,D100,E100),""),"")</f>
        <v/>
      </c>
      <c r="T100" s="212"/>
      <c r="U100" s="213" t="str">
        <f>IF(F100="","",IF(AND(C100&lt;&gt;"",OR(D100&lt;E100,AND(D100&gt;E100,C406&lt;&gt;""))),ColTime(Data!$J$6,Data!$L$6,D100,E100),""))</f>
        <v/>
      </c>
      <c r="V100" s="214"/>
      <c r="W100" s="148"/>
      <c r="Z100" s="148"/>
      <c r="AE100" s="194"/>
    </row>
    <row r="101" spans="1:31" ht="15" customHeight="1" x14ac:dyDescent="0.2">
      <c r="A101" s="151">
        <f t="shared" si="44"/>
        <v>43926</v>
      </c>
      <c r="B101" s="160" t="str">
        <f t="shared" si="36"/>
        <v>Sø</v>
      </c>
      <c r="C101" s="161" t="str">
        <f t="shared" si="37"/>
        <v>Palmesøndag</v>
      </c>
      <c r="D101" s="162"/>
      <c r="E101" s="162"/>
      <c r="F101" s="142" t="str">
        <f t="shared" si="38"/>
        <v/>
      </c>
      <c r="G101" s="270"/>
      <c r="H101" s="270"/>
      <c r="I101" s="270"/>
      <c r="J101" s="143" t="str">
        <f>IF(OR(AND(C101&lt;&gt;"",D101&gt;E101,WEEKDAY(A101,2)=5),AND(C101="",WEEKDAY(A101,2)&gt;5)),IF(D101="","",ColTime(Data!$J$3,Data!$L$3,D101,E101)),"")</f>
        <v/>
      </c>
      <c r="K101" s="143" t="str">
        <f t="shared" si="39"/>
        <v/>
      </c>
      <c r="L101" s="144" t="str">
        <f t="shared" si="40"/>
        <v/>
      </c>
      <c r="M101" s="144" t="str">
        <f>IFERROR(IF(AND(C101="",WEEKDAY(A101,2)&gt;5),IF(D101="","",(IF(E101-MAX(D101,(15/24))+(E101&lt;D101)&lt;0,0,E101-MAX(D101,(15/24))+($E101&lt;D101)))-(IF((E101-MAX(D101,(23/24))+(E101&lt;D101))&lt;0,0,(E101-MAX(D101,(23/24))+(E101&lt;D101))))),o),"")</f>
        <v/>
      </c>
      <c r="N101" s="144" t="str">
        <f t="shared" si="41"/>
        <v/>
      </c>
      <c r="O101" s="192" t="str">
        <f t="shared" si="42"/>
        <v/>
      </c>
      <c r="P101" s="192" t="str">
        <f t="shared" si="43"/>
        <v/>
      </c>
      <c r="Q101" s="146" t="str">
        <f t="shared" si="45"/>
        <v/>
      </c>
      <c r="R101" s="144" t="str">
        <f>IFERROR(IF(OR(AND(C101="",D101&lt;E101,OR(WEEKDAY(A101,2)=1,WEEKDAY(A101,2)&gt;=6)),AND(C101="",D101&gt;E101,OR(WEEKDAY(A101,2)&gt;=5)),AND(C101&lt;&gt;"",D101&gt;E101,WEEKDAY(A101,2)&gt;=5)),ColTime(Data!$J$6,Data!$L$6,D101,E101),""),"")</f>
        <v/>
      </c>
      <c r="S101" s="212" t="str">
        <f>IFERROR(IF(OR(AND(WEEKDAY(A101,2)&gt;1,WEEKDAY(A101,2)&lt;6,D101&lt;E101,C101=""),AND(C101="",WEEKDAY(A101,2)=1,E101&lt;D101),AND(C101&lt;&gt;"",D101&lt;E101,WEEKDAY(A101,2)&gt;1,WEEKDAY(A101,2)&lt;4),AND(C101&lt;&gt;"",D101&gt;E101,WEEKDAY(A101,2)=1)),ColTime(Data!$J$6,Data!$L$6,D101,E101),""),"")</f>
        <v/>
      </c>
      <c r="T101" s="212"/>
      <c r="U101" s="213" t="str">
        <f>IF(F101="","",IF(AND(C101&lt;&gt;"",OR(D101&lt;E101,AND(D101&gt;E101,C407&lt;&gt;""))),ColTime(Data!$J$6,Data!$L$6,D101,E101),""))</f>
        <v/>
      </c>
      <c r="V101" s="214"/>
      <c r="W101" s="148"/>
      <c r="Z101" s="148"/>
      <c r="AE101" s="194"/>
    </row>
    <row r="102" spans="1:31" ht="15" customHeight="1" x14ac:dyDescent="0.2">
      <c r="A102" s="151">
        <f t="shared" si="44"/>
        <v>43927</v>
      </c>
      <c r="B102" s="160" t="str">
        <f t="shared" si="36"/>
        <v>Ma</v>
      </c>
      <c r="C102" s="161" t="str">
        <f t="shared" si="37"/>
        <v/>
      </c>
      <c r="D102" s="162"/>
      <c r="E102" s="162"/>
      <c r="F102" s="142" t="str">
        <f t="shared" si="38"/>
        <v/>
      </c>
      <c r="G102" s="270"/>
      <c r="H102" s="270"/>
      <c r="I102" s="270"/>
      <c r="J102" s="143" t="str">
        <f>IF(OR(AND(C102&lt;&gt;"",D102&gt;E102,WEEKDAY(A102,2)=5),AND(C102="",WEEKDAY(A102,2)&gt;5)),IF(D102="","",ColTime(Data!$J$3,Data!$L$3,D102,E102)),"")</f>
        <v/>
      </c>
      <c r="K102" s="143" t="str">
        <f t="shared" si="39"/>
        <v/>
      </c>
      <c r="L102" s="144" t="str">
        <f t="shared" si="40"/>
        <v/>
      </c>
      <c r="M102" s="144" t="str">
        <f>IFERROR(IF(AND(C102="",WEEKDAY(A102,2)&gt;5),IF(D102="","",(IF(E102-MAX(D102,(15/24))+(E102&lt;D102)&lt;0,0,E102-MAX(D102,(15/24))+($E102&lt;D102)))-(IF((E102-MAX(D102,(23/24))+(E102&lt;D102))&lt;0,0,(E102-MAX(D102,(23/24))+(E102&lt;D102))))),o),"")</f>
        <v/>
      </c>
      <c r="N102" s="144" t="str">
        <f t="shared" si="41"/>
        <v/>
      </c>
      <c r="O102" s="192" t="str">
        <f t="shared" si="42"/>
        <v/>
      </c>
      <c r="P102" s="192" t="str">
        <f t="shared" si="43"/>
        <v/>
      </c>
      <c r="Q102" s="146" t="str">
        <f t="shared" si="45"/>
        <v/>
      </c>
      <c r="R102" s="144" t="str">
        <f>IFERROR(IF(OR(AND(C102="",D102&lt;E102,OR(WEEKDAY(A102,2)=1,WEEKDAY(A102,2)&gt;=6)),AND(C102="",D102&gt;E102,OR(WEEKDAY(A102,2)&gt;=5)),AND(C102&lt;&gt;"",D102&gt;E102,WEEKDAY(A102,2)&gt;=5)),ColTime(Data!$J$6,Data!$L$6,D102,E102),""),"")</f>
        <v/>
      </c>
      <c r="S102" s="212" t="str">
        <f>IFERROR(IF(OR(AND(WEEKDAY(A102,2)&gt;1,WEEKDAY(A102,2)&lt;6,D102&lt;E102,C102=""),AND(C102="",WEEKDAY(A102,2)=1,E102&lt;D102),AND(C102&lt;&gt;"",D102&lt;E102,WEEKDAY(A102,2)&gt;1,WEEKDAY(A102,2)&lt;4),AND(C102&lt;&gt;"",D102&gt;E102,WEEKDAY(A102,2)=1)),ColTime(Data!$J$6,Data!$L$6,D102,E102),""),"")</f>
        <v/>
      </c>
      <c r="T102" s="212"/>
      <c r="U102" s="213" t="str">
        <f>IF(F102="","",IF(AND(C102&lt;&gt;"",OR(D102&lt;E102,AND(D102&gt;E102,C408&lt;&gt;""))),ColTime(Data!$J$6,Data!$L$6,D102,E102),""))</f>
        <v/>
      </c>
      <c r="V102" s="214"/>
      <c r="W102" s="148"/>
      <c r="Z102" s="148"/>
      <c r="AE102" s="194"/>
    </row>
    <row r="103" spans="1:31" ht="15" customHeight="1" x14ac:dyDescent="0.2">
      <c r="A103" s="151">
        <f t="shared" si="44"/>
        <v>43928</v>
      </c>
      <c r="B103" s="160" t="str">
        <f t="shared" si="36"/>
        <v>Ti</v>
      </c>
      <c r="C103" s="161" t="str">
        <f t="shared" si="37"/>
        <v/>
      </c>
      <c r="D103" s="162"/>
      <c r="E103" s="162"/>
      <c r="F103" s="142" t="str">
        <f t="shared" si="38"/>
        <v/>
      </c>
      <c r="G103" s="270"/>
      <c r="H103" s="270"/>
      <c r="I103" s="270"/>
      <c r="J103" s="143" t="str">
        <f>IF(OR(AND(C103&lt;&gt;"",D103&gt;E103,WEEKDAY(A103,2)=5),AND(C103="",WEEKDAY(A103,2)&gt;5)),IF(D103="","",ColTime(Data!$J$3,Data!$L$3,D103,E103)),"")</f>
        <v/>
      </c>
      <c r="K103" s="143" t="str">
        <f t="shared" si="39"/>
        <v/>
      </c>
      <c r="L103" s="144" t="str">
        <f t="shared" si="40"/>
        <v/>
      </c>
      <c r="M103" s="144" t="str">
        <f>IFERROR(IF(AND(C103="",WEEKDAY(A103,2)&gt;5),IF(D103="","",(IF(E103-MAX(D103,(15/24))+(E103&lt;D103)&lt;0,0,E103-MAX(D103,(15/24))+($E103&lt;D103)))-(IF((E103-MAX(D103,(23/24))+(E103&lt;D103))&lt;0,0,(E103-MAX(D103,(23/24))+(E103&lt;D103))))),o),"")</f>
        <v/>
      </c>
      <c r="N103" s="144" t="str">
        <f t="shared" si="41"/>
        <v/>
      </c>
      <c r="O103" s="192" t="str">
        <f t="shared" si="42"/>
        <v/>
      </c>
      <c r="P103" s="192" t="str">
        <f t="shared" si="43"/>
        <v/>
      </c>
      <c r="Q103" s="146" t="str">
        <f t="shared" si="45"/>
        <v/>
      </c>
      <c r="R103" s="144" t="str">
        <f>IFERROR(IF(OR(AND(C103="",D103&lt;E103,OR(WEEKDAY(A103,2)=1,WEEKDAY(A103,2)&gt;=6)),AND(C103="",D103&gt;E103,OR(WEEKDAY(A103,2)&gt;=5)),AND(C103&lt;&gt;"",D103&gt;E103,WEEKDAY(A103,2)&gt;=5)),ColTime(Data!$J$6,Data!$L$6,D103,E103),""),"")</f>
        <v/>
      </c>
      <c r="S103" s="212" t="str">
        <f>IFERROR(IF(OR(AND(WEEKDAY(A103,2)&gt;1,WEEKDAY(A103,2)&lt;6,D103&lt;E103,C103=""),AND(C103="",WEEKDAY(A103,2)=1,E103&lt;D103),AND(C103&lt;&gt;"",D103&lt;E103,WEEKDAY(A103,2)&gt;1,WEEKDAY(A103,2)&lt;4),AND(C103&lt;&gt;"",D103&gt;E103,WEEKDAY(A103,2)=1)),ColTime(Data!$J$6,Data!$L$6,D103,E103),""),"")</f>
        <v/>
      </c>
      <c r="T103" s="212"/>
      <c r="U103" s="213" t="str">
        <f>IF(F103="","",IF(AND(C103&lt;&gt;"",OR(D103&lt;E103,AND(D103&gt;E103,C409&lt;&gt;""))),ColTime(Data!$J$6,Data!$L$6,D103,E103),""))</f>
        <v/>
      </c>
      <c r="V103" s="214"/>
      <c r="W103" s="148"/>
      <c r="Z103" s="148"/>
      <c r="AE103" s="194"/>
    </row>
    <row r="104" spans="1:31" ht="15" customHeight="1" x14ac:dyDescent="0.2">
      <c r="A104" s="151">
        <f t="shared" si="44"/>
        <v>43929</v>
      </c>
      <c r="B104" s="160" t="str">
        <f t="shared" si="36"/>
        <v>On</v>
      </c>
      <c r="C104" s="161" t="str">
        <f t="shared" si="37"/>
        <v/>
      </c>
      <c r="D104" s="162"/>
      <c r="E104" s="162"/>
      <c r="F104" s="142" t="str">
        <f t="shared" si="38"/>
        <v/>
      </c>
      <c r="G104" s="270"/>
      <c r="H104" s="270"/>
      <c r="I104" s="270"/>
      <c r="J104" s="143" t="str">
        <f>IF(OR(AND(C104&lt;&gt;"",D104&gt;E104,WEEKDAY(A104,2)=5),AND(C104="",WEEKDAY(A104,2)&gt;5)),IF(D104="","",ColTime(Data!$J$3,Data!$L$3,D104,E104)),"")</f>
        <v/>
      </c>
      <c r="K104" s="143" t="str">
        <f t="shared" si="39"/>
        <v/>
      </c>
      <c r="L104" s="144" t="str">
        <f t="shared" si="40"/>
        <v/>
      </c>
      <c r="M104" s="144" t="str">
        <f>IFERROR(IF(AND(C104="",WEEKDAY(A104,2)&gt;5),IF(D104="","",(IF(E104-MAX(D104,(15/24))+(E104&lt;D104)&lt;0,0,E104-MAX(D104,(15/24))+($E104&lt;D104)))-(IF((E104-MAX(D104,(23/24))+(E104&lt;D104))&lt;0,0,(E104-MAX(D104,(23/24))+(E104&lt;D104))))),o),"")</f>
        <v/>
      </c>
      <c r="N104" s="144" t="str">
        <f t="shared" si="41"/>
        <v/>
      </c>
      <c r="O104" s="192" t="str">
        <f t="shared" si="42"/>
        <v/>
      </c>
      <c r="P104" s="192" t="str">
        <f t="shared" si="43"/>
        <v/>
      </c>
      <c r="Q104" s="146" t="str">
        <f t="shared" si="45"/>
        <v/>
      </c>
      <c r="R104" s="144" t="str">
        <f>IFERROR(IF(OR(AND(C104="",D104&lt;E104,OR(WEEKDAY(A104,2)=1,WEEKDAY(A104,2)&gt;=6)),AND(C104="",D104&gt;E104,OR(WEEKDAY(A104,2)&gt;=5)),AND(C104&lt;&gt;"",D104&gt;E104,WEEKDAY(A104,2)&gt;=5)),ColTime(Data!$J$6,Data!$L$6,D104,E104),""),"")</f>
        <v/>
      </c>
      <c r="S104" s="212" t="str">
        <f>IFERROR(IF(OR(AND(WEEKDAY(A104,2)&gt;1,WEEKDAY(A104,2)&lt;6,D104&lt;E104,C104=""),AND(C104="",WEEKDAY(A104,2)=1,E104&lt;D104),AND(C104&lt;&gt;"",D104&lt;E104,WEEKDAY(A104,2)&gt;1,WEEKDAY(A104,2)&lt;4),AND(C104&lt;&gt;"",D104&gt;E104,WEEKDAY(A104,2)=1)),ColTime(Data!$J$6,Data!$L$6,D104,E104),""),"")</f>
        <v/>
      </c>
      <c r="T104" s="212"/>
      <c r="U104" s="213" t="str">
        <f>IF(F104="","",IF(AND(C104&lt;&gt;"",OR(D104&lt;E104,AND(D104&gt;E104,C410&lt;&gt;""))),ColTime(Data!$J$6,Data!$L$6,D104,E104),""))</f>
        <v/>
      </c>
      <c r="V104" s="214"/>
      <c r="W104" s="148"/>
      <c r="Z104" s="148"/>
      <c r="AE104" s="194"/>
    </row>
    <row r="105" spans="1:31" ht="15" customHeight="1" x14ac:dyDescent="0.2">
      <c r="A105" s="151">
        <f t="shared" si="44"/>
        <v>43930</v>
      </c>
      <c r="B105" s="160" t="str">
        <f t="shared" si="36"/>
        <v>To</v>
      </c>
      <c r="C105" s="161" t="str">
        <f t="shared" si="37"/>
        <v>Skærtorsdag</v>
      </c>
      <c r="D105" s="162"/>
      <c r="E105" s="162"/>
      <c r="F105" s="142" t="str">
        <f t="shared" si="38"/>
        <v/>
      </c>
      <c r="G105" s="270"/>
      <c r="H105" s="270"/>
      <c r="I105" s="270"/>
      <c r="J105" s="143" t="str">
        <f>IF(OR(AND(C105&lt;&gt;"",D105&gt;E105,WEEKDAY(A105,2)=5),AND(C105="",WEEKDAY(A105,2)&gt;5)),IF(D105="","",ColTime(Data!$J$3,Data!$L$3,D105,E105)),"")</f>
        <v/>
      </c>
      <c r="K105" s="143" t="str">
        <f t="shared" si="39"/>
        <v/>
      </c>
      <c r="L105" s="144" t="str">
        <f t="shared" si="40"/>
        <v/>
      </c>
      <c r="M105" s="144" t="str">
        <f>IFERROR(IF(AND(C105="",WEEKDAY(A105,2)&gt;5),IF(D105="","",(IF(E105-MAX(D105,(15/24))+(E105&lt;D105)&lt;0,0,E105-MAX(D105,(15/24))+($E105&lt;D105)))-(IF((E105-MAX(D105,(23/24))+(E105&lt;D105))&lt;0,0,(E105-MAX(D105,(23/24))+(E105&lt;D105))))),o),"")</f>
        <v/>
      </c>
      <c r="N105" s="144" t="str">
        <f t="shared" si="41"/>
        <v/>
      </c>
      <c r="O105" s="192" t="str">
        <f t="shared" si="42"/>
        <v/>
      </c>
      <c r="P105" s="192" t="str">
        <f t="shared" si="43"/>
        <v/>
      </c>
      <c r="Q105" s="146" t="str">
        <f t="shared" si="45"/>
        <v/>
      </c>
      <c r="R105" s="144" t="str">
        <f>IFERROR(IF(OR(AND(C105="",D105&lt;E105,OR(WEEKDAY(A105,2)=1,WEEKDAY(A105,2)&gt;=6)),AND(C105="",D105&gt;E105,OR(WEEKDAY(A105,2)&gt;=5)),AND(C105&lt;&gt;"",D105&gt;E105,WEEKDAY(A105,2)&gt;=5)),ColTime(Data!$J$6,Data!$L$6,D105,E105),""),"")</f>
        <v/>
      </c>
      <c r="S105" s="212" t="str">
        <f>IFERROR(IF(OR(AND(WEEKDAY(A105,2)&gt;1,WEEKDAY(A105,2)&lt;6,D105&lt;E105,C105=""),AND(C105="",WEEKDAY(A105,2)=1,E105&lt;D105),AND(C105&lt;&gt;"",D105&lt;E105,WEEKDAY(A105,2)&gt;1,WEEKDAY(A105,2)&lt;4),AND(C105&lt;&gt;"",D105&gt;E105,WEEKDAY(A105,2)=1)),ColTime(Data!$J$6,Data!$L$6,D105,E105),""),"")</f>
        <v/>
      </c>
      <c r="T105" s="212"/>
      <c r="U105" s="213" t="str">
        <f>IF(F105="","",IF(AND(C105&lt;&gt;"",OR(D105&lt;E105,AND(D105&gt;E105,C411&lt;&gt;""))),ColTime(Data!$J$6,Data!$L$6,D105,E105),""))</f>
        <v/>
      </c>
      <c r="V105" s="214"/>
      <c r="W105" s="148"/>
      <c r="Z105" s="148"/>
      <c r="AE105" s="194"/>
    </row>
    <row r="106" spans="1:31" ht="15" customHeight="1" x14ac:dyDescent="0.2">
      <c r="A106" s="151">
        <f t="shared" si="44"/>
        <v>43931</v>
      </c>
      <c r="B106" s="160" t="str">
        <f t="shared" si="36"/>
        <v>Fr</v>
      </c>
      <c r="C106" s="161" t="str">
        <f t="shared" si="37"/>
        <v>Langfredag</v>
      </c>
      <c r="D106" s="162"/>
      <c r="E106" s="162"/>
      <c r="F106" s="142" t="str">
        <f t="shared" si="38"/>
        <v/>
      </c>
      <c r="G106" s="270"/>
      <c r="H106" s="270"/>
      <c r="I106" s="270"/>
      <c r="J106" s="143" t="str">
        <f>IF(OR(AND(C106&lt;&gt;"",D106&gt;E106,WEEKDAY(A106,2)=5),AND(C106="",WEEKDAY(A106,2)&gt;5)),IF(D106="","",ColTime(Data!$J$3,Data!$L$3,D106,E106)),"")</f>
        <v/>
      </c>
      <c r="K106" s="143" t="str">
        <f t="shared" si="39"/>
        <v/>
      </c>
      <c r="L106" s="144" t="str">
        <f t="shared" si="40"/>
        <v/>
      </c>
      <c r="M106" s="144" t="str">
        <f>IFERROR(IF(AND(C106="",WEEKDAY(A106,2)&gt;5),IF(D106="","",(IF(E106-MAX(D106,(15/24))+(E106&lt;D106)&lt;0,0,E106-MAX(D106,(15/24))+($E106&lt;D106)))-(IF((E106-MAX(D106,(23/24))+(E106&lt;D106))&lt;0,0,(E106-MAX(D106,(23/24))+(E106&lt;D106))))),o),"")</f>
        <v/>
      </c>
      <c r="N106" s="144" t="str">
        <f t="shared" si="41"/>
        <v/>
      </c>
      <c r="O106" s="192" t="str">
        <f t="shared" si="42"/>
        <v/>
      </c>
      <c r="P106" s="192" t="str">
        <f t="shared" si="43"/>
        <v/>
      </c>
      <c r="Q106" s="146" t="str">
        <f t="shared" si="45"/>
        <v/>
      </c>
      <c r="R106" s="144" t="str">
        <f>IFERROR(IF(OR(AND(C106="",D106&lt;E106,OR(WEEKDAY(A106,2)=1,WEEKDAY(A106,2)&gt;=6)),AND(C106="",D106&gt;E106,OR(WEEKDAY(A106,2)&gt;=5)),AND(C106&lt;&gt;"",D106&gt;E106,WEEKDAY(A106,2)&gt;=5)),ColTime(Data!$J$6,Data!$L$6,D106,E106),""),"")</f>
        <v/>
      </c>
      <c r="S106" s="212" t="str">
        <f>IFERROR(IF(OR(AND(WEEKDAY(A106,2)&gt;1,WEEKDAY(A106,2)&lt;6,D106&lt;E106,C106=""),AND(C106="",WEEKDAY(A106,2)=1,E106&lt;D106),AND(C106&lt;&gt;"",D106&lt;E106,WEEKDAY(A106,2)&gt;1,WEEKDAY(A106,2)&lt;4),AND(C106&lt;&gt;"",D106&gt;E106,WEEKDAY(A106,2)=1)),ColTime(Data!$J$6,Data!$L$6,D106,E106),""),"")</f>
        <v/>
      </c>
      <c r="T106" s="212"/>
      <c r="U106" s="213" t="str">
        <f>IF(F106="","",IF(AND(C106&lt;&gt;"",OR(D106&lt;E106,AND(D106&gt;E106,C412&lt;&gt;""))),ColTime(Data!$J$6,Data!$L$6,D106,E106),""))</f>
        <v/>
      </c>
      <c r="V106" s="214"/>
      <c r="W106" s="148"/>
      <c r="Z106" s="148"/>
      <c r="AE106" s="194"/>
    </row>
    <row r="107" spans="1:31" ht="15" customHeight="1" x14ac:dyDescent="0.2">
      <c r="A107" s="151">
        <f t="shared" si="44"/>
        <v>43932</v>
      </c>
      <c r="B107" s="160" t="str">
        <f t="shared" si="36"/>
        <v>Lø</v>
      </c>
      <c r="C107" s="161" t="str">
        <f t="shared" si="37"/>
        <v/>
      </c>
      <c r="D107" s="162"/>
      <c r="E107" s="162"/>
      <c r="F107" s="142" t="str">
        <f t="shared" si="38"/>
        <v/>
      </c>
      <c r="G107" s="270"/>
      <c r="H107" s="270"/>
      <c r="I107" s="270"/>
      <c r="J107" s="143" t="str">
        <f>IF(OR(AND(C107&lt;&gt;"",D107&gt;E107,WEEKDAY(A107,2)=5),AND(C107="",WEEKDAY(A107,2)&gt;5)),IF(D107="","",ColTime(Data!$J$3,Data!$L$3,D107,E107)),"")</f>
        <v/>
      </c>
      <c r="K107" s="143" t="str">
        <f t="shared" si="39"/>
        <v/>
      </c>
      <c r="L107" s="144" t="str">
        <f t="shared" si="40"/>
        <v/>
      </c>
      <c r="M107" s="144" t="str">
        <f>IFERROR(IF(AND(C107="",WEEKDAY(A107,2)&gt;5),IF(D107="","",(IF(E107-MAX(D107,(15/24))+(E107&lt;D107)&lt;0,0,E107-MAX(D107,(15/24))+($E107&lt;D107)))-(IF((E107-MAX(D107,(23/24))+(E107&lt;D107))&lt;0,0,(E107-MAX(D107,(23/24))+(E107&lt;D107))))),o),"")</f>
        <v/>
      </c>
      <c r="N107" s="144" t="str">
        <f t="shared" si="41"/>
        <v/>
      </c>
      <c r="O107" s="192" t="str">
        <f t="shared" si="42"/>
        <v/>
      </c>
      <c r="P107" s="192" t="str">
        <f t="shared" si="43"/>
        <v/>
      </c>
      <c r="Q107" s="146" t="str">
        <f t="shared" si="45"/>
        <v/>
      </c>
      <c r="R107" s="144" t="str">
        <f>IFERROR(IF(OR(AND(C107="",D107&lt;E107,OR(WEEKDAY(A107,2)=1,WEEKDAY(A107,2)&gt;=6)),AND(C107="",D107&gt;E107,OR(WEEKDAY(A107,2)&gt;=5)),AND(C107&lt;&gt;"",D107&gt;E107,WEEKDAY(A107,2)&gt;=5)),ColTime(Data!$J$6,Data!$L$6,D107,E107),""),"")</f>
        <v/>
      </c>
      <c r="S107" s="212" t="str">
        <f>IFERROR(IF(OR(AND(WEEKDAY(A107,2)&gt;1,WEEKDAY(A107,2)&lt;6,D107&lt;E107,C107=""),AND(C107="",WEEKDAY(A107,2)=1,E107&lt;D107),AND(C107&lt;&gt;"",D107&lt;E107,WEEKDAY(A107,2)&gt;1,WEEKDAY(A107,2)&lt;4),AND(C107&lt;&gt;"",D107&gt;E107,WEEKDAY(A107,2)=1)),ColTime(Data!$J$6,Data!$L$6,D107,E107),""),"")</f>
        <v/>
      </c>
      <c r="T107" s="212"/>
      <c r="U107" s="213" t="str">
        <f>IF(F107="","",IF(AND(C107&lt;&gt;"",OR(D107&lt;E107,AND(D107&gt;E107,C413&lt;&gt;""))),ColTime(Data!$J$6,Data!$L$6,D107,E107),""))</f>
        <v/>
      </c>
      <c r="V107" s="214"/>
      <c r="W107" s="148"/>
      <c r="Z107" s="148"/>
      <c r="AE107" s="194"/>
    </row>
    <row r="108" spans="1:31" ht="15" customHeight="1" x14ac:dyDescent="0.2">
      <c r="A108" s="151">
        <f t="shared" si="44"/>
        <v>43933</v>
      </c>
      <c r="B108" s="160" t="str">
        <f t="shared" si="36"/>
        <v>Sø</v>
      </c>
      <c r="C108" s="161" t="str">
        <f t="shared" si="37"/>
        <v>Påskedag</v>
      </c>
      <c r="D108" s="162"/>
      <c r="E108" s="162"/>
      <c r="F108" s="142" t="str">
        <f t="shared" si="38"/>
        <v/>
      </c>
      <c r="G108" s="270"/>
      <c r="H108" s="270"/>
      <c r="I108" s="270"/>
      <c r="J108" s="143" t="str">
        <f>IF(OR(AND(C108&lt;&gt;"",D108&gt;E108,WEEKDAY(A108,2)=5),AND(C108="",WEEKDAY(A108,2)&gt;5)),IF(D108="","",ColTime(Data!$J$3,Data!$L$3,D108,E108)),"")</f>
        <v/>
      </c>
      <c r="K108" s="143" t="str">
        <f t="shared" si="39"/>
        <v/>
      </c>
      <c r="L108" s="144" t="str">
        <f t="shared" si="40"/>
        <v/>
      </c>
      <c r="M108" s="144" t="str">
        <f>IFERROR(IF(AND(C108="",WEEKDAY(A108,2)&gt;5),IF(D108="","",(IF(E108-MAX(D108,(15/24))+(E108&lt;D108)&lt;0,0,E108-MAX(D108,(15/24))+($E108&lt;D108)))-(IF((E108-MAX(D108,(23/24))+(E108&lt;D108))&lt;0,0,(E108-MAX(D108,(23/24))+(E108&lt;D108))))),o),"")</f>
        <v/>
      </c>
      <c r="N108" s="144" t="str">
        <f t="shared" si="41"/>
        <v/>
      </c>
      <c r="O108" s="192" t="str">
        <f t="shared" si="42"/>
        <v/>
      </c>
      <c r="P108" s="192" t="str">
        <f t="shared" si="43"/>
        <v/>
      </c>
      <c r="Q108" s="146" t="str">
        <f t="shared" si="45"/>
        <v/>
      </c>
      <c r="R108" s="144" t="str">
        <f>IFERROR(IF(OR(AND(C108="",D108&lt;E108,OR(WEEKDAY(A108,2)=1,WEEKDAY(A108,2)&gt;=6)),AND(C108="",D108&gt;E108,OR(WEEKDAY(A108,2)&gt;=5)),AND(C108&lt;&gt;"",D108&gt;E108,WEEKDAY(A108,2)&gt;=5)),ColTime(Data!$J$6,Data!$L$6,D108,E108),""),"")</f>
        <v/>
      </c>
      <c r="S108" s="212" t="str">
        <f>IFERROR(IF(OR(AND(WEEKDAY(A108,2)&gt;1,WEEKDAY(A108,2)&lt;6,D108&lt;E108,C108=""),AND(C108="",WEEKDAY(A108,2)=1,E108&lt;D108),AND(C108&lt;&gt;"",D108&lt;E108,WEEKDAY(A108,2)&gt;1,WEEKDAY(A108,2)&lt;4),AND(C108&lt;&gt;"",D108&gt;E108,WEEKDAY(A108,2)=1)),ColTime(Data!$J$6,Data!$L$6,D108,E108),""),"")</f>
        <v/>
      </c>
      <c r="T108" s="212"/>
      <c r="U108" s="213" t="str">
        <f>IF(F108="","",IF(AND(C108&lt;&gt;"",OR(D108&lt;E108,AND(D108&gt;E108,C414&lt;&gt;""))),ColTime(Data!$J$6,Data!$L$6,D108,E108),""))</f>
        <v/>
      </c>
      <c r="V108" s="214"/>
      <c r="W108" s="148"/>
      <c r="Z108" s="148"/>
      <c r="AE108" s="194"/>
    </row>
    <row r="109" spans="1:31" ht="15" customHeight="1" x14ac:dyDescent="0.2">
      <c r="A109" s="151">
        <f t="shared" si="44"/>
        <v>43934</v>
      </c>
      <c r="B109" s="160" t="str">
        <f t="shared" si="36"/>
        <v>Ma</v>
      </c>
      <c r="C109" s="161" t="str">
        <f t="shared" si="37"/>
        <v>2. Påskedag</v>
      </c>
      <c r="D109" s="162"/>
      <c r="E109" s="162"/>
      <c r="F109" s="142" t="str">
        <f t="shared" si="38"/>
        <v/>
      </c>
      <c r="G109" s="270"/>
      <c r="H109" s="270"/>
      <c r="I109" s="270"/>
      <c r="J109" s="143" t="str">
        <f>IF(OR(AND(C109&lt;&gt;"",D109&gt;E109,WEEKDAY(A109,2)=5),AND(C109="",WEEKDAY(A109,2)&gt;5)),IF(D109="","",ColTime(Data!$J$3,Data!$L$3,D109,E109)),"")</f>
        <v/>
      </c>
      <c r="K109" s="143" t="str">
        <f t="shared" si="39"/>
        <v/>
      </c>
      <c r="L109" s="144" t="str">
        <f t="shared" si="40"/>
        <v/>
      </c>
      <c r="M109" s="144" t="str">
        <f>IFERROR(IF(AND(C109="",WEEKDAY(A109,2)&gt;5),IF(D109="","",(IF(E109-MAX(D109,(15/24))+(E109&lt;D109)&lt;0,0,E109-MAX(D109,(15/24))+($E109&lt;D109)))-(IF((E109-MAX(D109,(23/24))+(E109&lt;D109))&lt;0,0,(E109-MAX(D109,(23/24))+(E109&lt;D109))))),o),"")</f>
        <v/>
      </c>
      <c r="N109" s="144" t="str">
        <f t="shared" si="41"/>
        <v/>
      </c>
      <c r="O109" s="192" t="str">
        <f t="shared" si="42"/>
        <v/>
      </c>
      <c r="P109" s="192" t="str">
        <f t="shared" si="43"/>
        <v/>
      </c>
      <c r="Q109" s="146" t="str">
        <f t="shared" si="45"/>
        <v/>
      </c>
      <c r="R109" s="144" t="str">
        <f>IFERROR(IF(OR(AND(C109="",D109&lt;E109,OR(WEEKDAY(A109,2)=1,WEEKDAY(A109,2)&gt;=6)),AND(C109="",D109&gt;E109,OR(WEEKDAY(A109,2)&gt;=5)),AND(C109&lt;&gt;"",D109&gt;E109,WEEKDAY(A109,2)&gt;=5)),ColTime(Data!$J$6,Data!$L$6,D109,E109),""),"")</f>
        <v/>
      </c>
      <c r="S109" s="212" t="str">
        <f>IFERROR(IF(OR(AND(WEEKDAY(A109,2)&gt;1,WEEKDAY(A109,2)&lt;6,D109&lt;E109,C109=""),AND(C109="",WEEKDAY(A109,2)=1,E109&lt;D109),AND(C109&lt;&gt;"",D109&lt;E109,WEEKDAY(A109,2)&gt;1,WEEKDAY(A109,2)&lt;4),AND(C109&lt;&gt;"",D109&gt;E109,WEEKDAY(A109,2)=1)),ColTime(Data!$J$6,Data!$L$6,D109,E109),""),"")</f>
        <v/>
      </c>
      <c r="T109" s="212"/>
      <c r="U109" s="213" t="str">
        <f>IF(F109="","",IF(AND(C109&lt;&gt;"",OR(D109&lt;E109,AND(D109&gt;E109,C415&lt;&gt;""))),ColTime(Data!$J$6,Data!$L$6,D109,E109),""))</f>
        <v/>
      </c>
      <c r="V109" s="214"/>
      <c r="W109" s="148"/>
      <c r="Z109" s="148"/>
      <c r="AE109" s="194"/>
    </row>
    <row r="110" spans="1:31" ht="15" customHeight="1" x14ac:dyDescent="0.2">
      <c r="A110" s="151">
        <f t="shared" si="44"/>
        <v>43935</v>
      </c>
      <c r="B110" s="160" t="str">
        <f t="shared" si="36"/>
        <v>Ti</v>
      </c>
      <c r="C110" s="161" t="str">
        <f t="shared" si="37"/>
        <v>3. Påskedag</v>
      </c>
      <c r="D110" s="162"/>
      <c r="E110" s="162"/>
      <c r="F110" s="142" t="str">
        <f t="shared" si="38"/>
        <v/>
      </c>
      <c r="G110" s="270"/>
      <c r="H110" s="270"/>
      <c r="I110" s="270"/>
      <c r="J110" s="143" t="str">
        <f>IF(OR(AND(C110&lt;&gt;"",D110&gt;E110,WEEKDAY(A110,2)=5),AND(C110="",WEEKDAY(A110,2)&gt;5)),IF(D110="","",ColTime(Data!$J$3,Data!$L$3,D110,E110)),"")</f>
        <v/>
      </c>
      <c r="K110" s="143" t="str">
        <f t="shared" si="39"/>
        <v/>
      </c>
      <c r="L110" s="144" t="str">
        <f t="shared" si="40"/>
        <v/>
      </c>
      <c r="M110" s="144" t="str">
        <f>IFERROR(IF(AND(C110="",WEEKDAY(A110,2)&gt;5),IF(D110="","",(IF(E110-MAX(D110,(15/24))+(E110&lt;D110)&lt;0,0,E110-MAX(D110,(15/24))+($E110&lt;D110)))-(IF((E110-MAX(D110,(23/24))+(E110&lt;D110))&lt;0,0,(E110-MAX(D110,(23/24))+(E110&lt;D110))))),o),"")</f>
        <v/>
      </c>
      <c r="N110" s="144" t="str">
        <f t="shared" si="41"/>
        <v/>
      </c>
      <c r="O110" s="192" t="str">
        <f t="shared" si="42"/>
        <v/>
      </c>
      <c r="P110" s="192" t="str">
        <f t="shared" si="43"/>
        <v/>
      </c>
      <c r="Q110" s="146" t="str">
        <f t="shared" si="45"/>
        <v/>
      </c>
      <c r="R110" s="144" t="str">
        <f>IFERROR(IF(OR(AND(C110="",D110&lt;E110,OR(WEEKDAY(A110,2)=1,WEEKDAY(A110,2)&gt;=6)),AND(C110="",D110&gt;E110,OR(WEEKDAY(A110,2)&gt;=5)),AND(C110&lt;&gt;"",D110&gt;E110,WEEKDAY(A110,2)&gt;=5)),ColTime(Data!$J$6,Data!$L$6,D110,E110),""),"")</f>
        <v/>
      </c>
      <c r="S110" s="212" t="str">
        <f>IFERROR(IF(OR(AND(WEEKDAY(A110,2)&gt;1,WEEKDAY(A110,2)&lt;6,D110&lt;E110,C110=""),AND(C110="",WEEKDAY(A110,2)=1,E110&lt;D110),AND(C110&lt;&gt;"",D110&lt;E110,WEEKDAY(A110,2)&gt;1,WEEKDAY(A110,2)&lt;4),AND(C110&lt;&gt;"",D110&gt;E110,WEEKDAY(A110,2)=1)),ColTime(Data!$J$6,Data!$L$6,D110,E110),""),"")</f>
        <v/>
      </c>
      <c r="T110" s="212"/>
      <c r="U110" s="213" t="str">
        <f>IF(F110="","",IF(AND(C110&lt;&gt;"",OR(D110&lt;E110,AND(D110&gt;E110,C416&lt;&gt;""))),ColTime(Data!$J$6,Data!$L$6,D110,E110),""))</f>
        <v/>
      </c>
      <c r="V110" s="214"/>
      <c r="W110" s="148"/>
      <c r="Z110" s="148"/>
      <c r="AE110" s="194"/>
    </row>
    <row r="111" spans="1:31" ht="15" customHeight="1" x14ac:dyDescent="0.2">
      <c r="A111" s="151">
        <f t="shared" si="44"/>
        <v>43936</v>
      </c>
      <c r="B111" s="160" t="str">
        <f t="shared" si="36"/>
        <v>On</v>
      </c>
      <c r="C111" s="161" t="str">
        <f t="shared" si="37"/>
        <v/>
      </c>
      <c r="D111" s="162"/>
      <c r="E111" s="162"/>
      <c r="F111" s="142" t="str">
        <f t="shared" si="38"/>
        <v/>
      </c>
      <c r="G111" s="270"/>
      <c r="H111" s="270"/>
      <c r="I111" s="270"/>
      <c r="J111" s="143" t="str">
        <f>IF(OR(AND(C111&lt;&gt;"",D111&gt;E111,WEEKDAY(A111,2)=5),AND(C111="",WEEKDAY(A111,2)&gt;5)),IF(D111="","",ColTime(Data!$J$3,Data!$L$3,D111,E111)),"")</f>
        <v/>
      </c>
      <c r="K111" s="143" t="str">
        <f t="shared" si="39"/>
        <v/>
      </c>
      <c r="L111" s="144" t="str">
        <f t="shared" si="40"/>
        <v/>
      </c>
      <c r="M111" s="144" t="str">
        <f>IFERROR(IF(AND(C111="",WEEKDAY(A111,2)&gt;5),IF(D111="","",(IF(E111-MAX(D111,(15/24))+(E111&lt;D111)&lt;0,0,E111-MAX(D111,(15/24))+($E111&lt;D111)))-(IF((E111-MAX(D111,(23/24))+(E111&lt;D111))&lt;0,0,(E111-MAX(D111,(23/24))+(E111&lt;D111))))),o),"")</f>
        <v/>
      </c>
      <c r="N111" s="144" t="str">
        <f t="shared" si="41"/>
        <v/>
      </c>
      <c r="O111" s="192" t="str">
        <f t="shared" si="42"/>
        <v/>
      </c>
      <c r="P111" s="192" t="str">
        <f t="shared" si="43"/>
        <v/>
      </c>
      <c r="Q111" s="146" t="str">
        <f t="shared" si="45"/>
        <v/>
      </c>
      <c r="R111" s="144" t="str">
        <f>IFERROR(IF(OR(AND(C111="",D111&lt;E111,OR(WEEKDAY(A111,2)=1,WEEKDAY(A111,2)&gt;=6)),AND(C111="",D111&gt;E111,OR(WEEKDAY(A111,2)&gt;=5)),AND(C111&lt;&gt;"",D111&gt;E111,WEEKDAY(A111,2)&gt;=5)),ColTime(Data!$J$6,Data!$L$6,D111,E111),""),"")</f>
        <v/>
      </c>
      <c r="S111" s="212" t="str">
        <f>IFERROR(IF(OR(AND(WEEKDAY(A111,2)&gt;1,WEEKDAY(A111,2)&lt;6,D111&lt;E111,C111=""),AND(C111="",WEEKDAY(A111,2)=1,E111&lt;D111),AND(C111&lt;&gt;"",D111&lt;E111,WEEKDAY(A111,2)&gt;1,WEEKDAY(A111,2)&lt;4),AND(C111&lt;&gt;"",D111&gt;E111,WEEKDAY(A111,2)=1)),ColTime(Data!$J$6,Data!$L$6,D111,E111),""),"")</f>
        <v/>
      </c>
      <c r="T111" s="212"/>
      <c r="U111" s="213" t="str">
        <f>IF(F111="","",IF(AND(C111&lt;&gt;"",OR(D111&lt;E111,AND(D111&gt;E111,C417&lt;&gt;""))),ColTime(Data!$J$6,Data!$L$6,D111,E111),""))</f>
        <v/>
      </c>
      <c r="V111" s="214"/>
      <c r="W111" s="148"/>
      <c r="Z111" s="148"/>
      <c r="AE111" s="194"/>
    </row>
    <row r="112" spans="1:31" ht="15" customHeight="1" x14ac:dyDescent="0.2">
      <c r="A112" s="151">
        <f t="shared" si="44"/>
        <v>43937</v>
      </c>
      <c r="B112" s="160" t="str">
        <f t="shared" si="36"/>
        <v>To</v>
      </c>
      <c r="C112" s="161" t="str">
        <f t="shared" si="37"/>
        <v/>
      </c>
      <c r="D112" s="162"/>
      <c r="E112" s="162"/>
      <c r="F112" s="142" t="str">
        <f t="shared" si="38"/>
        <v/>
      </c>
      <c r="G112" s="270"/>
      <c r="H112" s="270"/>
      <c r="I112" s="270"/>
      <c r="J112" s="143" t="str">
        <f>IF(OR(AND(C112&lt;&gt;"",D112&gt;E112,WEEKDAY(A112,2)=5),AND(C112="",WEEKDAY(A112,2)&gt;5)),IF(D112="","",ColTime(Data!$J$3,Data!$L$3,D112,E112)),"")</f>
        <v/>
      </c>
      <c r="K112" s="143" t="str">
        <f t="shared" si="39"/>
        <v/>
      </c>
      <c r="L112" s="144" t="str">
        <f t="shared" si="40"/>
        <v/>
      </c>
      <c r="M112" s="144" t="str">
        <f>IFERROR(IF(AND(C112="",WEEKDAY(A112,2)&gt;5),IF(D112="","",(IF(E112-MAX(D112,(15/24))+(E112&lt;D112)&lt;0,0,E112-MAX(D112,(15/24))+($E112&lt;D112)))-(IF((E112-MAX(D112,(23/24))+(E112&lt;D112))&lt;0,0,(E112-MAX(D112,(23/24))+(E112&lt;D112))))),o),"")</f>
        <v/>
      </c>
      <c r="N112" s="144" t="str">
        <f t="shared" si="41"/>
        <v/>
      </c>
      <c r="O112" s="192" t="str">
        <f t="shared" si="42"/>
        <v/>
      </c>
      <c r="P112" s="192" t="str">
        <f t="shared" si="43"/>
        <v/>
      </c>
      <c r="Q112" s="146" t="str">
        <f t="shared" si="45"/>
        <v/>
      </c>
      <c r="R112" s="144" t="str">
        <f>IFERROR(IF(OR(AND(C112="",D112&lt;E112,OR(WEEKDAY(A112,2)=1,WEEKDAY(A112,2)&gt;=6)),AND(C112="",D112&gt;E112,OR(WEEKDAY(A112,2)&gt;=5)),AND(C112&lt;&gt;"",D112&gt;E112,WEEKDAY(A112,2)&gt;=5)),ColTime(Data!$J$6,Data!$L$6,D112,E112),""),"")</f>
        <v/>
      </c>
      <c r="S112" s="212" t="str">
        <f>IFERROR(IF(OR(AND(WEEKDAY(A112,2)&gt;1,WEEKDAY(A112,2)&lt;6,D112&lt;E112,C112=""),AND(C112="",WEEKDAY(A112,2)=1,E112&lt;D112),AND(C112&lt;&gt;"",D112&lt;E112,WEEKDAY(A112,2)&gt;1,WEEKDAY(A112,2)&lt;4),AND(C112&lt;&gt;"",D112&gt;E112,WEEKDAY(A112,2)=1)),ColTime(Data!$J$6,Data!$L$6,D112,E112),""),"")</f>
        <v/>
      </c>
      <c r="T112" s="212"/>
      <c r="U112" s="213" t="str">
        <f>IF(F112="","",IF(AND(C112&lt;&gt;"",OR(D112&lt;E112,AND(D112&gt;E112,C418&lt;&gt;""))),ColTime(Data!$J$6,Data!$L$6,D112,E112),""))</f>
        <v/>
      </c>
      <c r="V112" s="214"/>
      <c r="W112" s="148"/>
      <c r="Z112" s="148"/>
      <c r="AE112" s="194"/>
    </row>
    <row r="113" spans="1:31" ht="15" customHeight="1" x14ac:dyDescent="0.2">
      <c r="A113" s="151">
        <f t="shared" si="44"/>
        <v>43938</v>
      </c>
      <c r="B113" s="160" t="str">
        <f t="shared" si="36"/>
        <v>Fr</v>
      </c>
      <c r="C113" s="161" t="str">
        <f t="shared" si="37"/>
        <v/>
      </c>
      <c r="D113" s="162"/>
      <c r="E113" s="162"/>
      <c r="F113" s="142" t="str">
        <f t="shared" si="38"/>
        <v/>
      </c>
      <c r="G113" s="270"/>
      <c r="H113" s="270"/>
      <c r="I113" s="270"/>
      <c r="J113" s="143" t="str">
        <f>IF(OR(AND(C113&lt;&gt;"",D113&gt;E113,WEEKDAY(A113,2)=5),AND(C113="",WEEKDAY(A113,2)&gt;5)),IF(D113="","",ColTime(Data!$J$3,Data!$L$3,D113,E113)),"")</f>
        <v/>
      </c>
      <c r="K113" s="143" t="str">
        <f t="shared" si="39"/>
        <v/>
      </c>
      <c r="L113" s="144" t="str">
        <f t="shared" si="40"/>
        <v/>
      </c>
      <c r="M113" s="144" t="str">
        <f>IFERROR(IF(AND(C113="",WEEKDAY(A113,2)&gt;5),IF(D113="","",(IF(E113-MAX(D113,(15/24))+(E113&lt;D113)&lt;0,0,E113-MAX(D113,(15/24))+($E113&lt;D113)))-(IF((E113-MAX(D113,(23/24))+(E113&lt;D113))&lt;0,0,(E113-MAX(D113,(23/24))+(E113&lt;D113))))),o),"")</f>
        <v/>
      </c>
      <c r="N113" s="144" t="str">
        <f t="shared" si="41"/>
        <v/>
      </c>
      <c r="O113" s="192" t="str">
        <f t="shared" si="42"/>
        <v/>
      </c>
      <c r="P113" s="192" t="str">
        <f t="shared" si="43"/>
        <v/>
      </c>
      <c r="Q113" s="146" t="str">
        <f t="shared" si="45"/>
        <v/>
      </c>
      <c r="R113" s="144" t="str">
        <f>IFERROR(IF(OR(AND(C113="",D113&lt;E113,OR(WEEKDAY(A113,2)=1,WEEKDAY(A113,2)&gt;=6)),AND(C113="",D113&gt;E113,OR(WEEKDAY(A113,2)&gt;=5)),AND(C113&lt;&gt;"",D113&gt;E113,WEEKDAY(A113,2)&gt;=5)),ColTime(Data!$J$6,Data!$L$6,D113,E113),""),"")</f>
        <v/>
      </c>
      <c r="S113" s="212" t="str">
        <f>IFERROR(IF(OR(AND(WEEKDAY(A113,2)&gt;1,WEEKDAY(A113,2)&lt;6,D113&lt;E113,C113=""),AND(C113="",WEEKDAY(A113,2)=1,E113&lt;D113),AND(C113&lt;&gt;"",D113&lt;E113,WEEKDAY(A113,2)&gt;1,WEEKDAY(A113,2)&lt;4),AND(C113&lt;&gt;"",D113&gt;E113,WEEKDAY(A113,2)=1)),ColTime(Data!$J$6,Data!$L$6,D113,E113),""),"")</f>
        <v/>
      </c>
      <c r="T113" s="212"/>
      <c r="U113" s="213" t="str">
        <f>IF(F113="","",IF(AND(C113&lt;&gt;"",OR(D113&lt;E113,AND(D113&gt;E113,C419&lt;&gt;""))),ColTime(Data!$J$6,Data!$L$6,D113,E113),""))</f>
        <v/>
      </c>
      <c r="V113" s="214"/>
      <c r="W113" s="148"/>
      <c r="Z113" s="148"/>
      <c r="AE113" s="194"/>
    </row>
    <row r="114" spans="1:31" ht="15" customHeight="1" x14ac:dyDescent="0.2">
      <c r="A114" s="151">
        <f t="shared" si="44"/>
        <v>43939</v>
      </c>
      <c r="B114" s="160" t="str">
        <f t="shared" si="36"/>
        <v>Lø</v>
      </c>
      <c r="C114" s="161" t="str">
        <f t="shared" si="37"/>
        <v/>
      </c>
      <c r="D114" s="162"/>
      <c r="E114" s="162"/>
      <c r="F114" s="142" t="str">
        <f t="shared" si="38"/>
        <v/>
      </c>
      <c r="G114" s="270"/>
      <c r="H114" s="270"/>
      <c r="I114" s="270"/>
      <c r="J114" s="143" t="str">
        <f>IF(OR(AND(C114&lt;&gt;"",D114&gt;E114,WEEKDAY(A114,2)=5),AND(C114="",WEEKDAY(A114,2)&gt;5)),IF(D114="","",ColTime(Data!$J$3,Data!$L$3,D114,E114)),"")</f>
        <v/>
      </c>
      <c r="K114" s="143" t="str">
        <f t="shared" si="39"/>
        <v/>
      </c>
      <c r="L114" s="144" t="str">
        <f t="shared" si="40"/>
        <v/>
      </c>
      <c r="M114" s="144" t="str">
        <f>IFERROR(IF(AND(C114="",WEEKDAY(A114,2)&gt;5),IF(D114="","",(IF(E114-MAX(D114,(15/24))+(E114&lt;D114)&lt;0,0,E114-MAX(D114,(15/24))+($E114&lt;D114)))-(IF((E114-MAX(D114,(23/24))+(E114&lt;D114))&lt;0,0,(E114-MAX(D114,(23/24))+(E114&lt;D114))))),o),"")</f>
        <v/>
      </c>
      <c r="N114" s="144" t="str">
        <f t="shared" si="41"/>
        <v/>
      </c>
      <c r="O114" s="192" t="str">
        <f t="shared" si="42"/>
        <v/>
      </c>
      <c r="P114" s="192" t="str">
        <f t="shared" si="43"/>
        <v/>
      </c>
      <c r="Q114" s="146" t="str">
        <f t="shared" si="45"/>
        <v/>
      </c>
      <c r="R114" s="144" t="str">
        <f>IFERROR(IF(OR(AND(C114="",D114&lt;E114,OR(WEEKDAY(A114,2)=1,WEEKDAY(A114,2)&gt;=6)),AND(C114="",D114&gt;E114,OR(WEEKDAY(A114,2)&gt;=5)),AND(C114&lt;&gt;"",D114&gt;E114,WEEKDAY(A114,2)&gt;=5)),ColTime(Data!$J$6,Data!$L$6,D114,E114),""),"")</f>
        <v/>
      </c>
      <c r="S114" s="212" t="str">
        <f>IFERROR(IF(OR(AND(WEEKDAY(A114,2)&gt;1,WEEKDAY(A114,2)&lt;6,D114&lt;E114,C114=""),AND(C114="",WEEKDAY(A114,2)=1,E114&lt;D114),AND(C114&lt;&gt;"",D114&lt;E114,WEEKDAY(A114,2)&gt;1,WEEKDAY(A114,2)&lt;4),AND(C114&lt;&gt;"",D114&gt;E114,WEEKDAY(A114,2)=1)),ColTime(Data!$J$6,Data!$L$6,D114,E114),""),"")</f>
        <v/>
      </c>
      <c r="T114" s="212"/>
      <c r="U114" s="213" t="str">
        <f>IF(F114="","",IF(AND(C114&lt;&gt;"",OR(D114&lt;E114,AND(D114&gt;E114,C420&lt;&gt;""))),ColTime(Data!$J$6,Data!$L$6,D114,E114),""))</f>
        <v/>
      </c>
      <c r="V114" s="214"/>
      <c r="W114" s="148"/>
      <c r="Z114" s="148"/>
      <c r="AE114" s="194"/>
    </row>
    <row r="115" spans="1:31" ht="15" customHeight="1" x14ac:dyDescent="0.2">
      <c r="A115" s="151">
        <f t="shared" si="44"/>
        <v>43940</v>
      </c>
      <c r="B115" s="160" t="str">
        <f t="shared" si="36"/>
        <v>Sø</v>
      </c>
      <c r="C115" s="161" t="str">
        <f t="shared" si="37"/>
        <v/>
      </c>
      <c r="D115" s="162"/>
      <c r="E115" s="162"/>
      <c r="F115" s="142" t="str">
        <f t="shared" si="38"/>
        <v/>
      </c>
      <c r="G115" s="270"/>
      <c r="H115" s="270"/>
      <c r="I115" s="270"/>
      <c r="J115" s="143" t="str">
        <f>IF(OR(AND(C115&lt;&gt;"",D115&gt;E115,WEEKDAY(A115,2)=5),AND(C115="",WEEKDAY(A115,2)&gt;5)),IF(D115="","",ColTime(Data!$J$3,Data!$L$3,D115,E115)),"")</f>
        <v/>
      </c>
      <c r="K115" s="143" t="str">
        <f t="shared" si="39"/>
        <v/>
      </c>
      <c r="L115" s="144" t="str">
        <f t="shared" si="40"/>
        <v/>
      </c>
      <c r="M115" s="144" t="str">
        <f>IFERROR(IF(AND(C115="",WEEKDAY(A115,2)&gt;5),IF(D115="","",(IF(E115-MAX(D115,(15/24))+(E115&lt;D115)&lt;0,0,E115-MAX(D115,(15/24))+($E115&lt;D115)))-(IF((E115-MAX(D115,(23/24))+(E115&lt;D115))&lt;0,0,(E115-MAX(D115,(23/24))+(E115&lt;D115))))),o),"")</f>
        <v/>
      </c>
      <c r="N115" s="144" t="str">
        <f t="shared" si="41"/>
        <v/>
      </c>
      <c r="O115" s="192" t="str">
        <f t="shared" si="42"/>
        <v/>
      </c>
      <c r="P115" s="192" t="str">
        <f t="shared" si="43"/>
        <v/>
      </c>
      <c r="Q115" s="146" t="str">
        <f t="shared" si="45"/>
        <v/>
      </c>
      <c r="R115" s="144" t="str">
        <f>IFERROR(IF(OR(AND(C115="",D115&lt;E115,OR(WEEKDAY(A115,2)=1,WEEKDAY(A115,2)&gt;=6)),AND(C115="",D115&gt;E115,OR(WEEKDAY(A115,2)&gt;=5)),AND(C115&lt;&gt;"",D115&gt;E115,WEEKDAY(A115,2)&gt;=5)),ColTime(Data!$J$6,Data!$L$6,D115,E115),""),"")</f>
        <v/>
      </c>
      <c r="S115" s="212" t="str">
        <f>IFERROR(IF(OR(AND(WEEKDAY(A115,2)&gt;1,WEEKDAY(A115,2)&lt;6,D115&lt;E115,C115=""),AND(C115="",WEEKDAY(A115,2)=1,E115&lt;D115),AND(C115&lt;&gt;"",D115&lt;E115,WEEKDAY(A115,2)&gt;1,WEEKDAY(A115,2)&lt;4),AND(C115&lt;&gt;"",D115&gt;E115,WEEKDAY(A115,2)=1)),ColTime(Data!$J$6,Data!$L$6,D115,E115),""),"")</f>
        <v/>
      </c>
      <c r="T115" s="212"/>
      <c r="U115" s="213" t="str">
        <f>IF(F115="","",IF(AND(C115&lt;&gt;"",OR(D115&lt;E115,AND(D115&gt;E115,C421&lt;&gt;""))),ColTime(Data!$J$6,Data!$L$6,D115,E115),""))</f>
        <v/>
      </c>
      <c r="V115" s="214"/>
      <c r="W115" s="148"/>
      <c r="Z115" s="148"/>
      <c r="AE115" s="194"/>
    </row>
    <row r="116" spans="1:31" ht="15" customHeight="1" x14ac:dyDescent="0.2">
      <c r="A116" s="151">
        <f t="shared" si="44"/>
        <v>43941</v>
      </c>
      <c r="B116" s="160" t="str">
        <f t="shared" si="36"/>
        <v>Ma</v>
      </c>
      <c r="C116" s="161" t="str">
        <f t="shared" si="37"/>
        <v/>
      </c>
      <c r="D116" s="162"/>
      <c r="E116" s="162"/>
      <c r="F116" s="142" t="str">
        <f t="shared" si="38"/>
        <v/>
      </c>
      <c r="G116" s="270"/>
      <c r="H116" s="270"/>
      <c r="I116" s="270"/>
      <c r="J116" s="143" t="str">
        <f>IF(OR(AND(C116&lt;&gt;"",D116&gt;E116,WEEKDAY(A116,2)=5),AND(C116="",WEEKDAY(A116,2)&gt;5)),IF(D116="","",ColTime(Data!$J$3,Data!$L$3,D116,E116)),"")</f>
        <v/>
      </c>
      <c r="K116" s="143" t="str">
        <f t="shared" si="39"/>
        <v/>
      </c>
      <c r="L116" s="144" t="str">
        <f t="shared" si="40"/>
        <v/>
      </c>
      <c r="M116" s="144" t="str">
        <f>IFERROR(IF(AND(C116="",WEEKDAY(A116,2)&gt;5),IF(D116="","",(IF(E116-MAX(D116,(15/24))+(E116&lt;D116)&lt;0,0,E116-MAX(D116,(15/24))+($E116&lt;D116)))-(IF((E116-MAX(D116,(23/24))+(E116&lt;D116))&lt;0,0,(E116-MAX(D116,(23/24))+(E116&lt;D116))))),o),"")</f>
        <v/>
      </c>
      <c r="N116" s="144" t="str">
        <f t="shared" si="41"/>
        <v/>
      </c>
      <c r="O116" s="192" t="str">
        <f t="shared" si="42"/>
        <v/>
      </c>
      <c r="P116" s="192" t="str">
        <f t="shared" si="43"/>
        <v/>
      </c>
      <c r="Q116" s="146" t="str">
        <f t="shared" si="45"/>
        <v/>
      </c>
      <c r="R116" s="144" t="str">
        <f>IFERROR(IF(OR(AND(C116="",D116&lt;E116,OR(WEEKDAY(A116,2)=1,WEEKDAY(A116,2)&gt;=6)),AND(C116="",D116&gt;E116,OR(WEEKDAY(A116,2)&gt;=5)),AND(C116&lt;&gt;"",D116&gt;E116,WEEKDAY(A116,2)&gt;=5)),ColTime(Data!$J$6,Data!$L$6,D116,E116),""),"")</f>
        <v/>
      </c>
      <c r="S116" s="212" t="str">
        <f>IFERROR(IF(OR(AND(WEEKDAY(A116,2)&gt;1,WEEKDAY(A116,2)&lt;6,D116&lt;E116,C116=""),AND(C116="",WEEKDAY(A116,2)=1,E116&lt;D116),AND(C116&lt;&gt;"",D116&lt;E116,WEEKDAY(A116,2)&gt;1,WEEKDAY(A116,2)&lt;4),AND(C116&lt;&gt;"",D116&gt;E116,WEEKDAY(A116,2)=1)),ColTime(Data!$J$6,Data!$L$6,D116,E116),""),"")</f>
        <v/>
      </c>
      <c r="T116" s="212"/>
      <c r="U116" s="213" t="str">
        <f>IF(F116="","",IF(AND(C116&lt;&gt;"",OR(D116&lt;E116,AND(D116&gt;E116,C422&lt;&gt;""))),ColTime(Data!$J$6,Data!$L$6,D116,E116),""))</f>
        <v/>
      </c>
      <c r="V116" s="214"/>
      <c r="W116" s="148"/>
      <c r="Z116" s="148"/>
      <c r="AE116" s="194"/>
    </row>
    <row r="117" spans="1:31" ht="15" customHeight="1" x14ac:dyDescent="0.2">
      <c r="A117" s="151">
        <f t="shared" si="44"/>
        <v>43942</v>
      </c>
      <c r="B117" s="160" t="str">
        <f t="shared" si="36"/>
        <v>Ti</v>
      </c>
      <c r="C117" s="161" t="str">
        <f t="shared" si="37"/>
        <v/>
      </c>
      <c r="D117" s="162"/>
      <c r="E117" s="162"/>
      <c r="F117" s="142" t="str">
        <f t="shared" si="38"/>
        <v/>
      </c>
      <c r="G117" s="270"/>
      <c r="H117" s="270"/>
      <c r="I117" s="270"/>
      <c r="J117" s="143" t="str">
        <f>IF(OR(AND(C117&lt;&gt;"",D117&gt;E117,WEEKDAY(A117,2)=5),AND(C117="",WEEKDAY(A117,2)&gt;5)),IF(D117="","",ColTime(Data!$J$3,Data!$L$3,D117,E117)),"")</f>
        <v/>
      </c>
      <c r="K117" s="143" t="str">
        <f t="shared" si="39"/>
        <v/>
      </c>
      <c r="L117" s="144" t="str">
        <f t="shared" si="40"/>
        <v/>
      </c>
      <c r="M117" s="144" t="str">
        <f>IFERROR(IF(AND(C117="",WEEKDAY(A117,2)&gt;5),IF(D117="","",(IF(E117-MAX(D117,(15/24))+(E117&lt;D117)&lt;0,0,E117-MAX(D117,(15/24))+($E117&lt;D117)))-(IF((E117-MAX(D117,(23/24))+(E117&lt;D117))&lt;0,0,(E117-MAX(D117,(23/24))+(E117&lt;D117))))),o),"")</f>
        <v/>
      </c>
      <c r="N117" s="144" t="str">
        <f t="shared" si="41"/>
        <v/>
      </c>
      <c r="O117" s="192" t="str">
        <f t="shared" si="42"/>
        <v/>
      </c>
      <c r="P117" s="192" t="str">
        <f t="shared" si="43"/>
        <v/>
      </c>
      <c r="Q117" s="146" t="str">
        <f t="shared" si="45"/>
        <v/>
      </c>
      <c r="R117" s="144" t="str">
        <f>IFERROR(IF(OR(AND(C117="",D117&lt;E117,OR(WEEKDAY(A117,2)=1,WEEKDAY(A117,2)&gt;=6)),AND(C117="",D117&gt;E117,OR(WEEKDAY(A117,2)&gt;=5)),AND(C117&lt;&gt;"",D117&gt;E117,WEEKDAY(A117,2)&gt;=5)),ColTime(Data!$J$6,Data!$L$6,D117,E117),""),"")</f>
        <v/>
      </c>
      <c r="S117" s="212" t="str">
        <f>IFERROR(IF(OR(AND(WEEKDAY(A117,2)&gt;1,WEEKDAY(A117,2)&lt;6,D117&lt;E117,C117=""),AND(C117="",WEEKDAY(A117,2)=1,E117&lt;D117),AND(C117&lt;&gt;"",D117&lt;E117,WEEKDAY(A117,2)&gt;1,WEEKDAY(A117,2)&lt;4),AND(C117&lt;&gt;"",D117&gt;E117,WEEKDAY(A117,2)=1)),ColTime(Data!$J$6,Data!$L$6,D117,E117),""),"")</f>
        <v/>
      </c>
      <c r="T117" s="212"/>
      <c r="U117" s="213" t="str">
        <f>IF(F117="","",IF(AND(C117&lt;&gt;"",OR(D117&lt;E117,AND(D117&gt;E117,C423&lt;&gt;""))),ColTime(Data!$J$6,Data!$L$6,D117,E117),""))</f>
        <v/>
      </c>
      <c r="V117" s="214"/>
      <c r="W117" s="148"/>
      <c r="Z117" s="148"/>
      <c r="AE117" s="194"/>
    </row>
    <row r="118" spans="1:31" ht="15" customHeight="1" x14ac:dyDescent="0.2">
      <c r="A118" s="151">
        <f t="shared" si="44"/>
        <v>43943</v>
      </c>
      <c r="B118" s="160" t="str">
        <f t="shared" si="36"/>
        <v>On</v>
      </c>
      <c r="C118" s="161" t="str">
        <f t="shared" si="37"/>
        <v/>
      </c>
      <c r="D118" s="162"/>
      <c r="E118" s="162"/>
      <c r="F118" s="142" t="str">
        <f t="shared" si="38"/>
        <v/>
      </c>
      <c r="G118" s="270"/>
      <c r="H118" s="270"/>
      <c r="I118" s="270"/>
      <c r="J118" s="143" t="str">
        <f>IF(OR(AND(C118&lt;&gt;"",D118&gt;E118,WEEKDAY(A118,2)=5),AND(C118="",WEEKDAY(A118,2)&gt;5)),IF(D118="","",ColTime(Data!$J$3,Data!$L$3,D118,E118)),"")</f>
        <v/>
      </c>
      <c r="K118" s="143" t="str">
        <f t="shared" si="39"/>
        <v/>
      </c>
      <c r="L118" s="144" t="str">
        <f t="shared" si="40"/>
        <v/>
      </c>
      <c r="M118" s="144" t="str">
        <f>IFERROR(IF(AND(C118="",WEEKDAY(A118,2)&gt;5),IF(D118="","",(IF(E118-MAX(D118,(15/24))+(E118&lt;D118)&lt;0,0,E118-MAX(D118,(15/24))+($E118&lt;D118)))-(IF((E118-MAX(D118,(23/24))+(E118&lt;D118))&lt;0,0,(E118-MAX(D118,(23/24))+(E118&lt;D118))))),o),"")</f>
        <v/>
      </c>
      <c r="N118" s="144" t="str">
        <f t="shared" si="41"/>
        <v/>
      </c>
      <c r="O118" s="192" t="str">
        <f t="shared" si="42"/>
        <v/>
      </c>
      <c r="P118" s="192" t="str">
        <f t="shared" si="43"/>
        <v/>
      </c>
      <c r="Q118" s="146" t="str">
        <f t="shared" si="45"/>
        <v/>
      </c>
      <c r="R118" s="144" t="str">
        <f>IFERROR(IF(OR(AND(C118="",D118&lt;E118,OR(WEEKDAY(A118,2)=1,WEEKDAY(A118,2)&gt;=6)),AND(C118="",D118&gt;E118,OR(WEEKDAY(A118,2)&gt;=5)),AND(C118&lt;&gt;"",D118&gt;E118,WEEKDAY(A118,2)&gt;=5)),ColTime(Data!$J$6,Data!$L$6,D118,E118),""),"")</f>
        <v/>
      </c>
      <c r="S118" s="212" t="str">
        <f>IFERROR(IF(OR(AND(WEEKDAY(A118,2)&gt;1,WEEKDAY(A118,2)&lt;6,D118&lt;E118,C118=""),AND(C118="",WEEKDAY(A118,2)=1,E118&lt;D118),AND(C118&lt;&gt;"",D118&lt;E118,WEEKDAY(A118,2)&gt;1,WEEKDAY(A118,2)&lt;4),AND(C118&lt;&gt;"",D118&gt;E118,WEEKDAY(A118,2)=1)),ColTime(Data!$J$6,Data!$L$6,D118,E118),""),"")</f>
        <v/>
      </c>
      <c r="T118" s="212"/>
      <c r="U118" s="213" t="str">
        <f>IF(F118="","",IF(AND(C118&lt;&gt;"",OR(D118&lt;E118,AND(D118&gt;E118,C424&lt;&gt;""))),ColTime(Data!$J$6,Data!$L$6,D118,E118),""))</f>
        <v/>
      </c>
      <c r="V118" s="214"/>
      <c r="W118" s="148"/>
      <c r="Z118" s="148"/>
      <c r="AE118" s="194"/>
    </row>
    <row r="119" spans="1:31" ht="15" customHeight="1" x14ac:dyDescent="0.2">
      <c r="A119" s="151">
        <f t="shared" si="44"/>
        <v>43944</v>
      </c>
      <c r="B119" s="160" t="str">
        <f t="shared" si="36"/>
        <v>To</v>
      </c>
      <c r="C119" s="161" t="str">
        <f t="shared" si="37"/>
        <v/>
      </c>
      <c r="D119" s="162"/>
      <c r="E119" s="162"/>
      <c r="F119" s="142" t="str">
        <f t="shared" si="38"/>
        <v/>
      </c>
      <c r="G119" s="270"/>
      <c r="H119" s="270"/>
      <c r="I119" s="270"/>
      <c r="J119" s="143" t="str">
        <f>IF(OR(AND(C119&lt;&gt;"",D119&gt;E119,WEEKDAY(A119,2)=5),AND(C119="",WEEKDAY(A119,2)&gt;5)),IF(D119="","",ColTime(Data!$J$3,Data!$L$3,D119,E119)),"")</f>
        <v/>
      </c>
      <c r="K119" s="143" t="str">
        <f t="shared" si="39"/>
        <v/>
      </c>
      <c r="L119" s="144" t="str">
        <f t="shared" si="40"/>
        <v/>
      </c>
      <c r="M119" s="144" t="str">
        <f>IFERROR(IF(AND(C119="",WEEKDAY(A119,2)&gt;5),IF(D119="","",(IF(E119-MAX(D119,(15/24))+(E119&lt;D119)&lt;0,0,E119-MAX(D119,(15/24))+($E119&lt;D119)))-(IF((E119-MAX(D119,(23/24))+(E119&lt;D119))&lt;0,0,(E119-MAX(D119,(23/24))+(E119&lt;D119))))),o),"")</f>
        <v/>
      </c>
      <c r="N119" s="144" t="str">
        <f t="shared" si="41"/>
        <v/>
      </c>
      <c r="O119" s="192" t="str">
        <f t="shared" si="42"/>
        <v/>
      </c>
      <c r="P119" s="192" t="str">
        <f t="shared" si="43"/>
        <v/>
      </c>
      <c r="Q119" s="146" t="str">
        <f t="shared" si="45"/>
        <v/>
      </c>
      <c r="R119" s="144" t="str">
        <f>IFERROR(IF(OR(AND(C119="",D119&lt;E119,OR(WEEKDAY(A119,2)=1,WEEKDAY(A119,2)&gt;=6)),AND(C119="",D119&gt;E119,OR(WEEKDAY(A119,2)&gt;=5)),AND(C119&lt;&gt;"",D119&gt;E119,WEEKDAY(A119,2)&gt;=5)),ColTime(Data!$J$6,Data!$L$6,D119,E119),""),"")</f>
        <v/>
      </c>
      <c r="S119" s="212" t="str">
        <f>IFERROR(IF(OR(AND(WEEKDAY(A119,2)&gt;1,WEEKDAY(A119,2)&lt;6,D119&lt;E119,C119=""),AND(C119="",WEEKDAY(A119,2)=1,E119&lt;D119),AND(C119&lt;&gt;"",D119&lt;E119,WEEKDAY(A119,2)&gt;1,WEEKDAY(A119,2)&lt;4),AND(C119&lt;&gt;"",D119&gt;E119,WEEKDAY(A119,2)=1)),ColTime(Data!$J$6,Data!$L$6,D119,E119),""),"")</f>
        <v/>
      </c>
      <c r="T119" s="212"/>
      <c r="U119" s="213" t="str">
        <f>IF(F119="","",IF(AND(C119&lt;&gt;"",OR(D119&lt;E119,AND(D119&gt;E119,C425&lt;&gt;""))),ColTime(Data!$J$6,Data!$L$6,D119,E119),""))</f>
        <v/>
      </c>
      <c r="V119" s="214"/>
      <c r="W119" s="148"/>
      <c r="Z119" s="148"/>
      <c r="AE119" s="194"/>
    </row>
    <row r="120" spans="1:31" ht="15" customHeight="1" x14ac:dyDescent="0.2">
      <c r="A120" s="151">
        <f t="shared" si="44"/>
        <v>43945</v>
      </c>
      <c r="B120" s="160" t="str">
        <f t="shared" si="36"/>
        <v>Fr</v>
      </c>
      <c r="C120" s="161" t="str">
        <f t="shared" si="37"/>
        <v/>
      </c>
      <c r="D120" s="162"/>
      <c r="E120" s="162"/>
      <c r="F120" s="142" t="str">
        <f t="shared" si="38"/>
        <v/>
      </c>
      <c r="G120" s="270"/>
      <c r="H120" s="270"/>
      <c r="I120" s="270"/>
      <c r="J120" s="143" t="str">
        <f>IF(OR(AND(C120&lt;&gt;"",D120&gt;E120,WEEKDAY(A120,2)=5),AND(C120="",WEEKDAY(A120,2)&gt;5)),IF(D120="","",ColTime(Data!$J$3,Data!$L$3,D120,E120)),"")</f>
        <v/>
      </c>
      <c r="K120" s="143" t="str">
        <f t="shared" si="39"/>
        <v/>
      </c>
      <c r="L120" s="144" t="str">
        <f t="shared" si="40"/>
        <v/>
      </c>
      <c r="M120" s="144" t="str">
        <f>IFERROR(IF(AND(C120="",WEEKDAY(A120,2)&gt;5),IF(D120="","",(IF(E120-MAX(D120,(15/24))+(E120&lt;D120)&lt;0,0,E120-MAX(D120,(15/24))+($E120&lt;D120)))-(IF((E120-MAX(D120,(23/24))+(E120&lt;D120))&lt;0,0,(E120-MAX(D120,(23/24))+(E120&lt;D120))))),o),"")</f>
        <v/>
      </c>
      <c r="N120" s="144" t="str">
        <f t="shared" si="41"/>
        <v/>
      </c>
      <c r="O120" s="192" t="str">
        <f t="shared" si="42"/>
        <v/>
      </c>
      <c r="P120" s="192" t="str">
        <f t="shared" si="43"/>
        <v/>
      </c>
      <c r="Q120" s="146" t="str">
        <f t="shared" si="45"/>
        <v/>
      </c>
      <c r="R120" s="144" t="str">
        <f>IFERROR(IF(OR(AND(C120="",D120&lt;E120,OR(WEEKDAY(A120,2)=1,WEEKDAY(A120,2)&gt;=6)),AND(C120="",D120&gt;E120,OR(WEEKDAY(A120,2)&gt;=5)),AND(C120&lt;&gt;"",D120&gt;E120,WEEKDAY(A120,2)&gt;=5)),ColTime(Data!$J$6,Data!$L$6,D120,E120),""),"")</f>
        <v/>
      </c>
      <c r="S120" s="212" t="str">
        <f>IFERROR(IF(OR(AND(WEEKDAY(A120,2)&gt;1,WEEKDAY(A120,2)&lt;6,D120&lt;E120,C120=""),AND(C120="",WEEKDAY(A120,2)=1,E120&lt;D120),AND(C120&lt;&gt;"",D120&lt;E120,WEEKDAY(A120,2)&gt;1,WEEKDAY(A120,2)&lt;4),AND(C120&lt;&gt;"",D120&gt;E120,WEEKDAY(A120,2)=1)),ColTime(Data!$J$6,Data!$L$6,D120,E120),""),"")</f>
        <v/>
      </c>
      <c r="T120" s="212"/>
      <c r="U120" s="213" t="str">
        <f>IF(F120="","",IF(AND(C120&lt;&gt;"",OR(D120&lt;E120,AND(D120&gt;E120,C426&lt;&gt;""))),ColTime(Data!$J$6,Data!$L$6,D120,E120),""))</f>
        <v/>
      </c>
      <c r="V120" s="214"/>
      <c r="W120" s="148"/>
      <c r="Z120" s="148"/>
      <c r="AE120" s="194"/>
    </row>
    <row r="121" spans="1:31" ht="15" customHeight="1" x14ac:dyDescent="0.2">
      <c r="A121" s="151">
        <f t="shared" si="44"/>
        <v>43946</v>
      </c>
      <c r="B121" s="160" t="str">
        <f t="shared" si="36"/>
        <v>Lø</v>
      </c>
      <c r="C121" s="161" t="str">
        <f t="shared" si="37"/>
        <v/>
      </c>
      <c r="D121" s="162"/>
      <c r="E121" s="162"/>
      <c r="F121" s="142" t="str">
        <f t="shared" si="38"/>
        <v/>
      </c>
      <c r="G121" s="270"/>
      <c r="H121" s="270"/>
      <c r="I121" s="270"/>
      <c r="J121" s="143" t="str">
        <f>IF(OR(AND(C121&lt;&gt;"",D121&gt;E121,WEEKDAY(A121,2)=5),AND(C121="",WEEKDAY(A121,2)&gt;5)),IF(D121="","",ColTime(Data!$J$3,Data!$L$3,D121,E121)),"")</f>
        <v/>
      </c>
      <c r="K121" s="143" t="str">
        <f t="shared" si="39"/>
        <v/>
      </c>
      <c r="L121" s="144" t="str">
        <f t="shared" si="40"/>
        <v/>
      </c>
      <c r="M121" s="144" t="str">
        <f>IFERROR(IF(AND(C121="",WEEKDAY(A121,2)&gt;5),IF(D121="","",(IF(E121-MAX(D121,(15/24))+(E121&lt;D121)&lt;0,0,E121-MAX(D121,(15/24))+($E121&lt;D121)))-(IF((E121-MAX(D121,(23/24))+(E121&lt;D121))&lt;0,0,(E121-MAX(D121,(23/24))+(E121&lt;D121))))),o),"")</f>
        <v/>
      </c>
      <c r="N121" s="144" t="str">
        <f t="shared" si="41"/>
        <v/>
      </c>
      <c r="O121" s="192" t="str">
        <f t="shared" si="42"/>
        <v/>
      </c>
      <c r="P121" s="192" t="str">
        <f t="shared" si="43"/>
        <v/>
      </c>
      <c r="Q121" s="146" t="str">
        <f t="shared" si="45"/>
        <v/>
      </c>
      <c r="R121" s="144" t="str">
        <f>IFERROR(IF(OR(AND(C121="",D121&lt;E121,OR(WEEKDAY(A121,2)=1,WEEKDAY(A121,2)&gt;=6)),AND(C121="",D121&gt;E121,OR(WEEKDAY(A121,2)&gt;=5)),AND(C121&lt;&gt;"",D121&gt;E121,WEEKDAY(A121,2)&gt;=5)),ColTime(Data!$J$6,Data!$L$6,D121,E121),""),"")</f>
        <v/>
      </c>
      <c r="S121" s="212" t="str">
        <f>IFERROR(IF(OR(AND(WEEKDAY(A121,2)&gt;1,WEEKDAY(A121,2)&lt;6,D121&lt;E121,C121=""),AND(C121="",WEEKDAY(A121,2)=1,E121&lt;D121),AND(C121&lt;&gt;"",D121&lt;E121,WEEKDAY(A121,2)&gt;1,WEEKDAY(A121,2)&lt;4),AND(C121&lt;&gt;"",D121&gt;E121,WEEKDAY(A121,2)=1)),ColTime(Data!$J$6,Data!$L$6,D121,E121),""),"")</f>
        <v/>
      </c>
      <c r="T121" s="212"/>
      <c r="U121" s="213" t="str">
        <f>IF(F121="","",IF(AND(C121&lt;&gt;"",OR(D121&lt;E121,AND(D121&gt;E121,C427&lt;&gt;""))),ColTime(Data!$J$6,Data!$L$6,D121,E121),""))</f>
        <v/>
      </c>
      <c r="V121" s="214"/>
      <c r="W121" s="148"/>
      <c r="Z121" s="148"/>
      <c r="AE121" s="194"/>
    </row>
    <row r="122" spans="1:31" ht="15" customHeight="1" x14ac:dyDescent="0.2">
      <c r="A122" s="151">
        <f t="shared" si="44"/>
        <v>43947</v>
      </c>
      <c r="B122" s="160" t="str">
        <f t="shared" si="36"/>
        <v>Sø</v>
      </c>
      <c r="C122" s="161" t="str">
        <f t="shared" si="37"/>
        <v/>
      </c>
      <c r="D122" s="162"/>
      <c r="E122" s="162"/>
      <c r="F122" s="142" t="str">
        <f t="shared" si="38"/>
        <v/>
      </c>
      <c r="G122" s="270"/>
      <c r="H122" s="270"/>
      <c r="I122" s="270"/>
      <c r="J122" s="143" t="str">
        <f>IF(OR(AND(C122&lt;&gt;"",D122&gt;E122,WEEKDAY(A122,2)=5),AND(C122="",WEEKDAY(A122,2)&gt;5)),IF(D122="","",ColTime(Data!$J$3,Data!$L$3,D122,E122)),"")</f>
        <v/>
      </c>
      <c r="K122" s="143" t="str">
        <f t="shared" si="39"/>
        <v/>
      </c>
      <c r="L122" s="144" t="str">
        <f t="shared" si="40"/>
        <v/>
      </c>
      <c r="M122" s="144" t="str">
        <f>IFERROR(IF(AND(C122="",WEEKDAY(A122,2)&gt;5),IF(D122="","",(IF(E122-MAX(D122,(15/24))+(E122&lt;D122)&lt;0,0,E122-MAX(D122,(15/24))+($E122&lt;D122)))-(IF((E122-MAX(D122,(23/24))+(E122&lt;D122))&lt;0,0,(E122-MAX(D122,(23/24))+(E122&lt;D122))))),o),"")</f>
        <v/>
      </c>
      <c r="N122" s="144" t="str">
        <f t="shared" si="41"/>
        <v/>
      </c>
      <c r="O122" s="192" t="str">
        <f t="shared" si="42"/>
        <v/>
      </c>
      <c r="P122" s="192" t="str">
        <f t="shared" si="43"/>
        <v/>
      </c>
      <c r="Q122" s="146" t="str">
        <f t="shared" si="45"/>
        <v/>
      </c>
      <c r="R122" s="144" t="str">
        <f>IFERROR(IF(OR(AND(C122="",D122&lt;E122,OR(WEEKDAY(A122,2)=1,WEEKDAY(A122,2)&gt;=6)),AND(C122="",D122&gt;E122,OR(WEEKDAY(A122,2)&gt;=5)),AND(C122&lt;&gt;"",D122&gt;E122,WEEKDAY(A122,2)&gt;=5)),ColTime(Data!$J$6,Data!$L$6,D122,E122),""),"")</f>
        <v/>
      </c>
      <c r="S122" s="212" t="str">
        <f>IFERROR(IF(OR(AND(WEEKDAY(A122,2)&gt;1,WEEKDAY(A122,2)&lt;6,D122&lt;E122,C122=""),AND(C122="",WEEKDAY(A122,2)=1,E122&lt;D122),AND(C122&lt;&gt;"",D122&lt;E122,WEEKDAY(A122,2)&gt;1,WEEKDAY(A122,2)&lt;4),AND(C122&lt;&gt;"",D122&gt;E122,WEEKDAY(A122,2)=1)),ColTime(Data!$J$6,Data!$L$6,D122,E122),""),"")</f>
        <v/>
      </c>
      <c r="T122" s="212"/>
      <c r="U122" s="213" t="str">
        <f>IF(F122="","",IF(AND(C122&lt;&gt;"",OR(D122&lt;E122,AND(D122&gt;E122,C428&lt;&gt;""))),ColTime(Data!$J$6,Data!$L$6,D122,E122),""))</f>
        <v/>
      </c>
      <c r="V122" s="214"/>
      <c r="W122" s="148"/>
      <c r="Z122" s="148"/>
      <c r="AE122" s="194"/>
    </row>
    <row r="123" spans="1:31" ht="15" customHeight="1" x14ac:dyDescent="0.2">
      <c r="A123" s="151">
        <f t="shared" si="44"/>
        <v>43948</v>
      </c>
      <c r="B123" s="160" t="str">
        <f t="shared" si="36"/>
        <v>Ma</v>
      </c>
      <c r="C123" s="161" t="str">
        <f t="shared" si="37"/>
        <v/>
      </c>
      <c r="D123" s="162"/>
      <c r="E123" s="162"/>
      <c r="F123" s="142" t="str">
        <f t="shared" si="38"/>
        <v/>
      </c>
      <c r="G123" s="270"/>
      <c r="H123" s="270"/>
      <c r="I123" s="270"/>
      <c r="J123" s="143" t="str">
        <f>IF(OR(AND(C123&lt;&gt;"",D123&gt;E123,WEEKDAY(A123,2)=5),AND(C123="",WEEKDAY(A123,2)&gt;5)),IF(D123="","",ColTime(Data!$J$3,Data!$L$3,D123,E123)),"")</f>
        <v/>
      </c>
      <c r="K123" s="143" t="str">
        <f t="shared" si="39"/>
        <v/>
      </c>
      <c r="L123" s="144" t="str">
        <f t="shared" si="40"/>
        <v/>
      </c>
      <c r="M123" s="144" t="str">
        <f>IFERROR(IF(AND(C123="",WEEKDAY(A123,2)&gt;5),IF(D123="","",(IF(E123-MAX(D123,(15/24))+(E123&lt;D123)&lt;0,0,E123-MAX(D123,(15/24))+($E123&lt;D123)))-(IF((E123-MAX(D123,(23/24))+(E123&lt;D123))&lt;0,0,(E123-MAX(D123,(23/24))+(E123&lt;D123))))),o),"")</f>
        <v/>
      </c>
      <c r="N123" s="144" t="str">
        <f t="shared" si="41"/>
        <v/>
      </c>
      <c r="O123" s="192" t="str">
        <f t="shared" si="42"/>
        <v/>
      </c>
      <c r="P123" s="192" t="str">
        <f t="shared" si="43"/>
        <v/>
      </c>
      <c r="Q123" s="146" t="str">
        <f t="shared" si="45"/>
        <v/>
      </c>
      <c r="R123" s="144" t="str">
        <f>IFERROR(IF(OR(AND(C123="",D123&lt;E123,OR(WEEKDAY(A123,2)=1,WEEKDAY(A123,2)&gt;=6)),AND(C123="",D123&gt;E123,OR(WEEKDAY(A123,2)&gt;=5)),AND(C123&lt;&gt;"",D123&gt;E123,WEEKDAY(A123,2)&gt;=5)),ColTime(Data!$J$6,Data!$L$6,D123,E123),""),"")</f>
        <v/>
      </c>
      <c r="S123" s="212" t="str">
        <f>IFERROR(IF(OR(AND(WEEKDAY(A123,2)&gt;1,WEEKDAY(A123,2)&lt;6,D123&lt;E123,C123=""),AND(C123="",WEEKDAY(A123,2)=1,E123&lt;D123),AND(C123&lt;&gt;"",D123&lt;E123,WEEKDAY(A123,2)&gt;1,WEEKDAY(A123,2)&lt;4),AND(C123&lt;&gt;"",D123&gt;E123,WEEKDAY(A123,2)=1)),ColTime(Data!$J$6,Data!$L$6,D123,E123),""),"")</f>
        <v/>
      </c>
      <c r="T123" s="212"/>
      <c r="U123" s="213" t="str">
        <f>IF(F123="","",IF(AND(C123&lt;&gt;"",OR(D123&lt;E123,AND(D123&gt;E123,C429&lt;&gt;""))),ColTime(Data!$J$6,Data!$L$6,D123,E123),""))</f>
        <v/>
      </c>
      <c r="V123" s="214"/>
      <c r="W123" s="148"/>
      <c r="Z123" s="148"/>
      <c r="AE123" s="194"/>
    </row>
    <row r="124" spans="1:31" ht="15" customHeight="1" x14ac:dyDescent="0.2">
      <c r="A124" s="151">
        <f t="shared" si="44"/>
        <v>43949</v>
      </c>
      <c r="B124" s="160" t="str">
        <f t="shared" si="36"/>
        <v>Ti</v>
      </c>
      <c r="C124" s="161" t="str">
        <f t="shared" si="37"/>
        <v/>
      </c>
      <c r="D124" s="162"/>
      <c r="E124" s="162"/>
      <c r="F124" s="142" t="str">
        <f t="shared" si="38"/>
        <v/>
      </c>
      <c r="G124" s="270"/>
      <c r="H124" s="270"/>
      <c r="I124" s="270"/>
      <c r="J124" s="143" t="str">
        <f>IF(OR(AND(C124&lt;&gt;"",D124&gt;E124,WEEKDAY(A124,2)=5),AND(C124="",WEEKDAY(A124,2)&gt;5)),IF(D124="","",ColTime(Data!$J$3,Data!$L$3,D124,E124)),"")</f>
        <v/>
      </c>
      <c r="K124" s="143" t="str">
        <f t="shared" si="39"/>
        <v/>
      </c>
      <c r="L124" s="144" t="str">
        <f t="shared" si="40"/>
        <v/>
      </c>
      <c r="M124" s="144" t="str">
        <f>IFERROR(IF(AND(C124="",WEEKDAY(A124,2)&gt;5),IF(D124="","",(IF(E124-MAX(D124,(15/24))+(E124&lt;D124)&lt;0,0,E124-MAX(D124,(15/24))+($E124&lt;D124)))-(IF((E124-MAX(D124,(23/24))+(E124&lt;D124))&lt;0,0,(E124-MAX(D124,(23/24))+(E124&lt;D124))))),o),"")</f>
        <v/>
      </c>
      <c r="N124" s="144" t="str">
        <f t="shared" si="41"/>
        <v/>
      </c>
      <c r="O124" s="192" t="str">
        <f t="shared" si="42"/>
        <v/>
      </c>
      <c r="P124" s="192" t="str">
        <f t="shared" si="43"/>
        <v/>
      </c>
      <c r="Q124" s="146" t="str">
        <f t="shared" si="45"/>
        <v/>
      </c>
      <c r="R124" s="144" t="str">
        <f>IFERROR(IF(OR(AND(C124="",D124&lt;E124,OR(WEEKDAY(A124,2)=1,WEEKDAY(A124,2)&gt;=6)),AND(C124="",D124&gt;E124,OR(WEEKDAY(A124,2)&gt;=5)),AND(C124&lt;&gt;"",D124&gt;E124,WEEKDAY(A124,2)&gt;=5)),ColTime(Data!$J$6,Data!$L$6,D124,E124),""),"")</f>
        <v/>
      </c>
      <c r="S124" s="212" t="str">
        <f>IFERROR(IF(OR(AND(WEEKDAY(A124,2)&gt;1,WEEKDAY(A124,2)&lt;6,D124&lt;E124,C124=""),AND(C124="",WEEKDAY(A124,2)=1,E124&lt;D124),AND(C124&lt;&gt;"",D124&lt;E124,WEEKDAY(A124,2)&gt;1,WEEKDAY(A124,2)&lt;4),AND(C124&lt;&gt;"",D124&gt;E124,WEEKDAY(A124,2)=1)),ColTime(Data!$J$6,Data!$L$6,D124,E124),""),"")</f>
        <v/>
      </c>
      <c r="T124" s="212"/>
      <c r="U124" s="213" t="str">
        <f>IF(F124="","",IF(AND(C124&lt;&gt;"",OR(D124&lt;E124,AND(D124&gt;E124,C430&lt;&gt;""))),ColTime(Data!$J$6,Data!$L$6,D124,E124),""))</f>
        <v/>
      </c>
      <c r="V124" s="214"/>
      <c r="W124" s="148"/>
      <c r="Z124" s="148"/>
      <c r="AE124" s="194"/>
    </row>
    <row r="125" spans="1:31" ht="15" customHeight="1" x14ac:dyDescent="0.2">
      <c r="A125" s="151">
        <f t="shared" si="44"/>
        <v>43950</v>
      </c>
      <c r="B125" s="160" t="str">
        <f t="shared" si="36"/>
        <v>On</v>
      </c>
      <c r="C125" s="161" t="str">
        <f t="shared" si="37"/>
        <v/>
      </c>
      <c r="D125" s="162"/>
      <c r="E125" s="162"/>
      <c r="F125" s="142" t="str">
        <f t="shared" si="38"/>
        <v/>
      </c>
      <c r="G125" s="270"/>
      <c r="H125" s="270"/>
      <c r="I125" s="270"/>
      <c r="J125" s="143" t="str">
        <f>IF(OR(AND(C125&lt;&gt;"",D125&gt;E125,WEEKDAY(A125,2)=5),AND(C125="",WEEKDAY(A125,2)&gt;5)),IF(D125="","",ColTime(Data!$J$3,Data!$L$3,D125,E125)),"")</f>
        <v/>
      </c>
      <c r="K125" s="143" t="str">
        <f t="shared" si="39"/>
        <v/>
      </c>
      <c r="L125" s="144" t="str">
        <f t="shared" si="40"/>
        <v/>
      </c>
      <c r="M125" s="144" t="str">
        <f>IFERROR(IF(AND(C125="",WEEKDAY(A125,2)&gt;5),IF(D125="","",(IF(E125-MAX(D125,(15/24))+(E125&lt;D125)&lt;0,0,E125-MAX(D125,(15/24))+($E125&lt;D125)))-(IF((E125-MAX(D125,(23/24))+(E125&lt;D125))&lt;0,0,(E125-MAX(D125,(23/24))+(E125&lt;D125))))),o),"")</f>
        <v/>
      </c>
      <c r="N125" s="144" t="str">
        <f t="shared" si="41"/>
        <v/>
      </c>
      <c r="O125" s="192" t="str">
        <f t="shared" si="42"/>
        <v/>
      </c>
      <c r="P125" s="192" t="str">
        <f t="shared" si="43"/>
        <v/>
      </c>
      <c r="Q125" s="146" t="str">
        <f t="shared" si="45"/>
        <v/>
      </c>
      <c r="R125" s="144" t="str">
        <f>IFERROR(IF(OR(AND(C125="",D125&lt;E125,OR(WEEKDAY(A125,2)=1,WEEKDAY(A125,2)&gt;=6)),AND(C125="",D125&gt;E125,OR(WEEKDAY(A125,2)&gt;=5)),AND(C125&lt;&gt;"",D125&gt;E125,WEEKDAY(A125,2)&gt;=5)),ColTime(Data!$J$6,Data!$L$6,D125,E125),""),"")</f>
        <v/>
      </c>
      <c r="S125" s="212" t="str">
        <f>IFERROR(IF(OR(AND(WEEKDAY(A125,2)&gt;1,WEEKDAY(A125,2)&lt;6,D125&lt;E125,C125=""),AND(C125="",WEEKDAY(A125,2)=1,E125&lt;D125),AND(C125&lt;&gt;"",D125&lt;E125,WEEKDAY(A125,2)&gt;1,WEEKDAY(A125,2)&lt;4),AND(C125&lt;&gt;"",D125&gt;E125,WEEKDAY(A125,2)=1)),ColTime(Data!$J$6,Data!$L$6,D125,E125),""),"")</f>
        <v/>
      </c>
      <c r="T125" s="212"/>
      <c r="U125" s="213" t="str">
        <f>IF(F125="","",IF(AND(C125&lt;&gt;"",OR(D125&lt;E125,AND(D125&gt;E125,C431&lt;&gt;""))),ColTime(Data!$J$6,Data!$L$6,D125,E125),""))</f>
        <v/>
      </c>
      <c r="V125" s="214"/>
      <c r="W125" s="148"/>
      <c r="Z125" s="148"/>
      <c r="AE125" s="194"/>
    </row>
    <row r="126" spans="1:31" ht="15" customHeight="1" x14ac:dyDescent="0.2">
      <c r="A126" s="151">
        <f t="shared" si="44"/>
        <v>43951</v>
      </c>
      <c r="B126" s="160" t="str">
        <f t="shared" si="36"/>
        <v>To</v>
      </c>
      <c r="C126" s="161" t="str">
        <f t="shared" si="37"/>
        <v/>
      </c>
      <c r="D126" s="162"/>
      <c r="E126" s="162"/>
      <c r="F126" s="142" t="str">
        <f t="shared" si="38"/>
        <v/>
      </c>
      <c r="G126" s="270"/>
      <c r="H126" s="270"/>
      <c r="I126" s="270"/>
      <c r="J126" s="143" t="str">
        <f>IF(OR(AND(C126&lt;&gt;"",D126&gt;E126,WEEKDAY(A126,2)=5),AND(C126="",WEEKDAY(A126,2)&gt;5)),IF(D126="","",ColTime(Data!$J$3,Data!$L$3,D126,E126)),"")</f>
        <v/>
      </c>
      <c r="K126" s="143" t="str">
        <f t="shared" si="39"/>
        <v/>
      </c>
      <c r="L126" s="144" t="str">
        <f t="shared" si="40"/>
        <v/>
      </c>
      <c r="M126" s="144" t="str">
        <f>IFERROR(IF(AND(C126="",WEEKDAY(A126,2)&gt;5),IF(D126="","",(IF(E126-MAX(D126,(15/24))+(E126&lt;D126)&lt;0,0,E126-MAX(D126,(15/24))+($E126&lt;D126)))-(IF((E126-MAX(D126,(23/24))+(E126&lt;D126))&lt;0,0,(E126-MAX(D126,(23/24))+(E126&lt;D126))))),o),"")</f>
        <v/>
      </c>
      <c r="N126" s="144" t="str">
        <f t="shared" si="41"/>
        <v/>
      </c>
      <c r="O126" s="192" t="str">
        <f t="shared" si="42"/>
        <v/>
      </c>
      <c r="P126" s="192" t="str">
        <f t="shared" si="43"/>
        <v/>
      </c>
      <c r="Q126" s="146" t="str">
        <f t="shared" si="45"/>
        <v/>
      </c>
      <c r="R126" s="144" t="str">
        <f>IFERROR(IF(OR(AND(C126="",D126&lt;E126,OR(WEEKDAY(A126,2)=1,WEEKDAY(A126,2)&gt;=6)),AND(C126="",D126&gt;E126,OR(WEEKDAY(A126,2)&gt;=5)),AND(C126&lt;&gt;"",D126&gt;E126,WEEKDAY(A126,2)&gt;=5)),ColTime(Data!$J$6,Data!$L$6,D126,E126),""),"")</f>
        <v/>
      </c>
      <c r="S126" s="212" t="str">
        <f>IFERROR(IF(OR(AND(WEEKDAY(A126,2)&gt;1,WEEKDAY(A126,2)&lt;6,D126&lt;E126,C126=""),AND(C126="",WEEKDAY(A126,2)=1,E126&lt;D126),AND(C126&lt;&gt;"",D126&lt;E126,WEEKDAY(A126,2)&gt;1,WEEKDAY(A126,2)&lt;4),AND(C126&lt;&gt;"",D126&gt;E126,WEEKDAY(A126,2)=1)),ColTime(Data!$J$6,Data!$L$6,D126,E126),""),"")</f>
        <v/>
      </c>
      <c r="T126" s="212"/>
      <c r="U126" s="213" t="str">
        <f>IF(F126="","",IF(AND(C126&lt;&gt;"",OR(D126&lt;E126,AND(D126&gt;E126,C432&lt;&gt;""))),ColTime(Data!$J$6,Data!$L$6,D126,E126),""))</f>
        <v/>
      </c>
      <c r="V126" s="214"/>
      <c r="W126" s="148"/>
      <c r="Z126" s="148"/>
      <c r="AE126" s="194"/>
    </row>
    <row r="127" spans="1:31" ht="15" customHeight="1" x14ac:dyDescent="0.2">
      <c r="A127" s="151">
        <f t="shared" si="44"/>
        <v>43952</v>
      </c>
      <c r="B127" s="160" t="str">
        <f t="shared" si="36"/>
        <v>Fr</v>
      </c>
      <c r="C127" s="161" t="str">
        <f t="shared" si="37"/>
        <v/>
      </c>
      <c r="D127" s="162"/>
      <c r="E127" s="162"/>
      <c r="F127" s="142" t="str">
        <f t="shared" si="38"/>
        <v/>
      </c>
      <c r="G127" s="270"/>
      <c r="H127" s="270"/>
      <c r="I127" s="270"/>
      <c r="J127" s="143" t="str">
        <f>IF(OR(AND(C127&lt;&gt;"",D127&gt;E127,WEEKDAY(A127,2)=5),AND(C127="",WEEKDAY(A127,2)&gt;5)),IF(D127="","",ColTime(Data!$J$3,Data!$L$3,D127,E127)),"")</f>
        <v/>
      </c>
      <c r="K127" s="143" t="str">
        <f t="shared" si="39"/>
        <v/>
      </c>
      <c r="L127" s="144" t="str">
        <f t="shared" si="40"/>
        <v/>
      </c>
      <c r="M127" s="144" t="str">
        <f>IFERROR(IF(AND(C127="",WEEKDAY(A127,2)&gt;5),IF(D127="","",(IF(E127-MAX(D127,(15/24))+(E127&lt;D127)&lt;0,0,E127-MAX(D127,(15/24))+($E127&lt;D127)))-(IF((E127-MAX(D127,(23/24))+(E127&lt;D127))&lt;0,0,(E127-MAX(D127,(23/24))+(E127&lt;D127))))),o),"")</f>
        <v/>
      </c>
      <c r="N127" s="144" t="str">
        <f t="shared" si="41"/>
        <v/>
      </c>
      <c r="O127" s="192" t="str">
        <f t="shared" si="42"/>
        <v/>
      </c>
      <c r="P127" s="192" t="str">
        <f t="shared" si="43"/>
        <v/>
      </c>
      <c r="Q127" s="146" t="str">
        <f t="shared" si="45"/>
        <v/>
      </c>
      <c r="R127" s="144" t="str">
        <f>IFERROR(IF(OR(AND(C127="",D127&lt;E127,OR(WEEKDAY(A127,2)=1,WEEKDAY(A127,2)&gt;=6)),AND(C127="",D127&gt;E127,OR(WEEKDAY(A127,2)&gt;=5)),AND(C127&lt;&gt;"",D127&gt;E127,WEEKDAY(A127,2)&gt;=5)),ColTime(Data!$J$6,Data!$L$6,D127,E127),""),"")</f>
        <v/>
      </c>
      <c r="S127" s="212" t="str">
        <f>IFERROR(IF(OR(AND(WEEKDAY(A127,2)&gt;1,WEEKDAY(A127,2)&lt;6,D127&lt;E127,C127=""),AND(C127="",WEEKDAY(A127,2)=1,E127&lt;D127),AND(C127&lt;&gt;"",D127&lt;E127,WEEKDAY(A127,2)&gt;1,WEEKDAY(A127,2)&lt;4),AND(C127&lt;&gt;"",D127&gt;E127,WEEKDAY(A127,2)=1)),ColTime(Data!$J$6,Data!$L$6,D127,E127),""),"")</f>
        <v/>
      </c>
      <c r="T127" s="212"/>
      <c r="U127" s="213" t="str">
        <f>IF(F127="","",IF(AND(C127&lt;&gt;"",OR(D127&lt;E127,AND(D127&gt;E127,C433&lt;&gt;""))),ColTime(Data!$J$6,Data!$L$6,D127,E127),""))</f>
        <v/>
      </c>
      <c r="V127" s="214"/>
      <c r="W127" s="148"/>
      <c r="Z127" s="148"/>
      <c r="AE127" s="194"/>
    </row>
    <row r="128" spans="1:31" ht="15" customHeight="1" x14ac:dyDescent="0.2">
      <c r="A128" s="151">
        <f t="shared" si="44"/>
        <v>43953</v>
      </c>
      <c r="B128" s="160" t="str">
        <f t="shared" ref="B128:B153" si="46">PROPER(TEXT(A128,"ddd"))</f>
        <v>Lø</v>
      </c>
      <c r="C128" s="161" t="str">
        <f t="shared" ref="C128:C153" si="47">HelligdagsNavn(A128,0,0)</f>
        <v/>
      </c>
      <c r="D128" s="162"/>
      <c r="E128" s="162"/>
      <c r="F128" s="142" t="str">
        <f t="shared" ref="F128:F153" si="48">IF(D128="","",(E128-D128)+(D128&gt;E128))</f>
        <v/>
      </c>
      <c r="G128" s="270"/>
      <c r="H128" s="270"/>
      <c r="I128" s="270"/>
      <c r="J128" s="143" t="str">
        <f>IF(OR(AND(C128&lt;&gt;"",D128&gt;E128,WEEKDAY(A128,2)=5),AND(C128="",WEEKDAY(A128,2)&gt;5)),IF(D128="","",ColTime(Data!$J$3,Data!$L$3,D128,E128)),"")</f>
        <v/>
      </c>
      <c r="K128" s="143" t="str">
        <f t="shared" ref="K128:K153" si="49">IF(C128&lt;&gt;"",IF(D128="","",(IF(E128-MAX(D128,(7/24))+(E128&lt;D128)&lt;0,0,E128-MAX(D128,(7/24))+(E128&lt;D128)))-(IF((E128-MAX(D128,(15/24))+(E128&lt;D128))&lt;0,0,(E128-MAX(D128,(15/24))+(E128&lt;D128))))),"")</f>
        <v/>
      </c>
      <c r="L128" s="144" t="str">
        <f t="shared" ref="L128:L153" si="50">IFERROR(IF(AND(C128="",WEEKDAY(A128,2)&lt;6),IF(D128="","",(IF(E128-MAX(D128,(15/24))+(E128&lt;D128)&lt;0,0,E128-MAX(D128,(15/24))+(E128&lt;D128)))-(IF((E128-MAX(D128,(23/24))+(E128&lt;D128))&lt;0,0,(E128-MAX(D128,(23/24))+(E128&lt;D128))))),""),"")</f>
        <v/>
      </c>
      <c r="M128" s="144" t="str">
        <f>IFERROR(IF(AND(C128="",WEEKDAY(A128,2)&gt;5),IF(D128="","",(IF(E128-MAX(D128,(15/24))+(E128&lt;D128)&lt;0,0,E128-MAX(D128,(15/24))+($E128&lt;D128)))-(IF((E128-MAX(D128,(23/24))+(E128&lt;D128))&lt;0,0,(E128-MAX(D128,(23/24))+(E128&lt;D128))))),o),"")</f>
        <v/>
      </c>
      <c r="N128" s="144" t="str">
        <f t="shared" ref="N128:N153" si="51">IF(C128&lt;&gt;"",IF(D128="","",(IF(E128-MAX(D128,(15/24))+(E128&lt;D128)&lt;0,0,E128-MAX(D128,(15/24))+(E128&lt;D128)))-(IF((E128-MAX(D128,(23/24))+(E128&lt;D128))&lt;0,0,(E128-MAX(D128,(23/24))+(E128&lt;D128))))),"")</f>
        <v/>
      </c>
      <c r="O128" s="192" t="str">
        <f t="shared" ref="O128:O153" si="52">IF(A128="","",IF(AND(C128="",WEEKDAY(A128,2)&lt;5),IF(D128="","",(IF(E128-MAX(D128,(23/24))+(E128&lt;D128)&lt;0,0,E128-MAX(D128,(23/24))+(E128&lt;D128)))-(IF((E128-MAX(D128,(24/24))+(E128&lt;D128))&lt;0,0,(E128-MAX(D128,(24/24))+(E128&lt;D128))))),""))</f>
        <v/>
      </c>
      <c r="P128" s="192" t="str">
        <f t="shared" ref="P128:P153" si="53">IFERROR(IF(AND(C128="",WEEKDAY(A128,2)&gt;4),IF(D128="","",(IF(E128-MAX(D128,(23/24))+(E128&lt;D128)&lt;0,0,E128-MAX(D128,(23/24))+(E128&lt;D128)))-(IF((E128-MAX(D128,(24/24))+(E128&lt;D128))&lt;0,0,(E128-MAX(D128,(24/24))+(E128&lt;D128))))),""),"")</f>
        <v/>
      </c>
      <c r="Q128" s="146" t="str">
        <f t="shared" si="45"/>
        <v/>
      </c>
      <c r="R128" s="144" t="str">
        <f>IFERROR(IF(OR(AND(C128="",D128&lt;E128,OR(WEEKDAY(A128,2)=1,WEEKDAY(A128,2)&gt;=6)),AND(C128="",D128&gt;E128,OR(WEEKDAY(A128,2)&gt;=5)),AND(C128&lt;&gt;"",D128&gt;E128,WEEKDAY(A128,2)&gt;=5)),ColTime(Data!$J$6,Data!$L$6,D128,E128),""),"")</f>
        <v/>
      </c>
      <c r="S128" s="212" t="str">
        <f>IFERROR(IF(OR(AND(WEEKDAY(A128,2)&gt;1,WEEKDAY(A128,2)&lt;6,D128&lt;E128,C128=""),AND(C128="",WEEKDAY(A128,2)=1,E128&lt;D128),AND(C128&lt;&gt;"",D128&lt;E128,WEEKDAY(A128,2)&gt;1,WEEKDAY(A128,2)&lt;4),AND(C128&lt;&gt;"",D128&gt;E128,WEEKDAY(A128,2)=1)),ColTime(Data!$J$6,Data!$L$6,D128,E128),""),"")</f>
        <v/>
      </c>
      <c r="T128" s="212"/>
      <c r="U128" s="213" t="str">
        <f>IF(F128="","",IF(AND(C128&lt;&gt;"",OR(D128&lt;E128,AND(D128&gt;E128,C434&lt;&gt;""))),ColTime(Data!$J$6,Data!$L$6,D128,E128),""))</f>
        <v/>
      </c>
      <c r="V128" s="214"/>
      <c r="W128" s="148"/>
      <c r="Z128" s="148"/>
      <c r="AE128" s="194"/>
    </row>
    <row r="129" spans="1:31" ht="15" customHeight="1" x14ac:dyDescent="0.2">
      <c r="A129" s="151">
        <f t="shared" si="44"/>
        <v>43954</v>
      </c>
      <c r="B129" s="160" t="str">
        <f t="shared" si="46"/>
        <v>Sø</v>
      </c>
      <c r="C129" s="161" t="str">
        <f t="shared" si="47"/>
        <v/>
      </c>
      <c r="D129" s="162"/>
      <c r="E129" s="162"/>
      <c r="F129" s="142" t="str">
        <f t="shared" si="48"/>
        <v/>
      </c>
      <c r="G129" s="270"/>
      <c r="H129" s="270"/>
      <c r="I129" s="270"/>
      <c r="J129" s="143" t="str">
        <f>IF(OR(AND(C129&lt;&gt;"",D129&gt;E129,WEEKDAY(A129,2)=5),AND(C129="",WEEKDAY(A129,2)&gt;5)),IF(D129="","",ColTime(Data!$J$3,Data!$L$3,D129,E129)),"")</f>
        <v/>
      </c>
      <c r="K129" s="143" t="str">
        <f t="shared" si="49"/>
        <v/>
      </c>
      <c r="L129" s="144" t="str">
        <f t="shared" si="50"/>
        <v/>
      </c>
      <c r="M129" s="144" t="str">
        <f>IFERROR(IF(AND(C129="",WEEKDAY(A129,2)&gt;5),IF(D129="","",(IF(E129-MAX(D129,(15/24))+(E129&lt;D129)&lt;0,0,E129-MAX(D129,(15/24))+($E129&lt;D129)))-(IF((E129-MAX(D129,(23/24))+(E129&lt;D129))&lt;0,0,(E129-MAX(D129,(23/24))+(E129&lt;D129))))),o),"")</f>
        <v/>
      </c>
      <c r="N129" s="144" t="str">
        <f t="shared" si="51"/>
        <v/>
      </c>
      <c r="O129" s="192" t="str">
        <f t="shared" si="52"/>
        <v/>
      </c>
      <c r="P129" s="192" t="str">
        <f t="shared" si="53"/>
        <v/>
      </c>
      <c r="Q129" s="146" t="str">
        <f t="shared" si="45"/>
        <v/>
      </c>
      <c r="R129" s="144" t="str">
        <f>IFERROR(IF(OR(AND(C129="",D129&lt;E129,OR(WEEKDAY(A129,2)=1,WEEKDAY(A129,2)&gt;=6)),AND(C129="",D129&gt;E129,OR(WEEKDAY(A129,2)&gt;=5)),AND(C129&lt;&gt;"",D129&gt;E129,WEEKDAY(A129,2)&gt;=5)),ColTime(Data!$J$6,Data!$L$6,D129,E129),""),"")</f>
        <v/>
      </c>
      <c r="S129" s="212" t="str">
        <f>IFERROR(IF(OR(AND(WEEKDAY(A129,2)&gt;1,WEEKDAY(A129,2)&lt;6,D129&lt;E129,C129=""),AND(C129="",WEEKDAY(A129,2)=1,E129&lt;D129),AND(C129&lt;&gt;"",D129&lt;E129,WEEKDAY(A129,2)&gt;1,WEEKDAY(A129,2)&lt;4),AND(C129&lt;&gt;"",D129&gt;E129,WEEKDAY(A129,2)=1)),ColTime(Data!$J$6,Data!$L$6,D129,E129),""),"")</f>
        <v/>
      </c>
      <c r="T129" s="212"/>
      <c r="U129" s="213" t="str">
        <f>IF(F129="","",IF(AND(C129&lt;&gt;"",OR(D129&lt;E129,AND(D129&gt;E129,C435&lt;&gt;""))),ColTime(Data!$J$6,Data!$L$6,D129,E129),""))</f>
        <v/>
      </c>
      <c r="V129" s="214"/>
      <c r="W129" s="148"/>
      <c r="Z129" s="148"/>
      <c r="AE129" s="194"/>
    </row>
    <row r="130" spans="1:31" ht="15" customHeight="1" x14ac:dyDescent="0.2">
      <c r="A130" s="151">
        <f t="shared" si="44"/>
        <v>43955</v>
      </c>
      <c r="B130" s="160" t="str">
        <f t="shared" si="46"/>
        <v>Ma</v>
      </c>
      <c r="C130" s="161" t="str">
        <f t="shared" si="47"/>
        <v/>
      </c>
      <c r="D130" s="162"/>
      <c r="E130" s="162"/>
      <c r="F130" s="142" t="str">
        <f t="shared" si="48"/>
        <v/>
      </c>
      <c r="G130" s="270"/>
      <c r="H130" s="270"/>
      <c r="I130" s="270"/>
      <c r="J130" s="143" t="str">
        <f>IF(OR(AND(C130&lt;&gt;"",D130&gt;E130,WEEKDAY(A130,2)=5),AND(C130="",WEEKDAY(A130,2)&gt;5)),IF(D130="","",ColTime(Data!$J$3,Data!$L$3,D130,E130)),"")</f>
        <v/>
      </c>
      <c r="K130" s="143" t="str">
        <f t="shared" si="49"/>
        <v/>
      </c>
      <c r="L130" s="144" t="str">
        <f t="shared" si="50"/>
        <v/>
      </c>
      <c r="M130" s="144" t="str">
        <f>IFERROR(IF(AND(C130="",WEEKDAY(A130,2)&gt;5),IF(D130="","",(IF(E130-MAX(D130,(15/24))+(E130&lt;D130)&lt;0,0,E130-MAX(D130,(15/24))+($E130&lt;D130)))-(IF((E130-MAX(D130,(23/24))+(E130&lt;D130))&lt;0,0,(E130-MAX(D130,(23/24))+(E130&lt;D130))))),o),"")</f>
        <v/>
      </c>
      <c r="N130" s="144" t="str">
        <f t="shared" si="51"/>
        <v/>
      </c>
      <c r="O130" s="192" t="str">
        <f t="shared" si="52"/>
        <v/>
      </c>
      <c r="P130" s="192" t="str">
        <f t="shared" si="53"/>
        <v/>
      </c>
      <c r="Q130" s="146" t="str">
        <f t="shared" si="45"/>
        <v/>
      </c>
      <c r="R130" s="144" t="str">
        <f>IFERROR(IF(OR(AND(C130="",D130&lt;E130,OR(WEEKDAY(A130,2)=1,WEEKDAY(A130,2)&gt;=6)),AND(C130="",D130&gt;E130,OR(WEEKDAY(A130,2)&gt;=5)),AND(C130&lt;&gt;"",D130&gt;E130,WEEKDAY(A130,2)&gt;=5)),ColTime(Data!$J$6,Data!$L$6,D130,E130),""),"")</f>
        <v/>
      </c>
      <c r="S130" s="212" t="str">
        <f>IFERROR(IF(OR(AND(WEEKDAY(A130,2)&gt;1,WEEKDAY(A130,2)&lt;6,D130&lt;E130,C130=""),AND(C130="",WEEKDAY(A130,2)=1,E130&lt;D130),AND(C130&lt;&gt;"",D130&lt;E130,WEEKDAY(A130,2)&gt;1,WEEKDAY(A130,2)&lt;4),AND(C130&lt;&gt;"",D130&gt;E130,WEEKDAY(A130,2)=1)),ColTime(Data!$J$6,Data!$L$6,D130,E130),""),"")</f>
        <v/>
      </c>
      <c r="T130" s="212"/>
      <c r="U130" s="213" t="str">
        <f>IF(F130="","",IF(AND(C130&lt;&gt;"",OR(D130&lt;E130,AND(D130&gt;E130,C436&lt;&gt;""))),ColTime(Data!$J$6,Data!$L$6,D130,E130),""))</f>
        <v/>
      </c>
      <c r="V130" s="214"/>
      <c r="W130" s="148"/>
      <c r="Z130" s="148"/>
      <c r="AE130" s="194"/>
    </row>
    <row r="131" spans="1:31" ht="15" customHeight="1" x14ac:dyDescent="0.2">
      <c r="A131" s="151">
        <f t="shared" si="44"/>
        <v>43956</v>
      </c>
      <c r="B131" s="160" t="str">
        <f t="shared" si="46"/>
        <v>Ti</v>
      </c>
      <c r="C131" s="161" t="str">
        <f t="shared" si="47"/>
        <v/>
      </c>
      <c r="D131" s="162"/>
      <c r="E131" s="162"/>
      <c r="F131" s="142" t="str">
        <f t="shared" si="48"/>
        <v/>
      </c>
      <c r="G131" s="270"/>
      <c r="H131" s="270"/>
      <c r="I131" s="270"/>
      <c r="J131" s="143" t="str">
        <f>IF(OR(AND(C131&lt;&gt;"",D131&gt;E131,WEEKDAY(A131,2)=5),AND(C131="",WEEKDAY(A131,2)&gt;5)),IF(D131="","",ColTime(Data!$J$3,Data!$L$3,D131,E131)),"")</f>
        <v/>
      </c>
      <c r="K131" s="143" t="str">
        <f t="shared" si="49"/>
        <v/>
      </c>
      <c r="L131" s="144" t="str">
        <f t="shared" si="50"/>
        <v/>
      </c>
      <c r="M131" s="144" t="str">
        <f>IFERROR(IF(AND(C131="",WEEKDAY(A131,2)&gt;5),IF(D131="","",(IF(E131-MAX(D131,(15/24))+(E131&lt;D131)&lt;0,0,E131-MAX(D131,(15/24))+($E131&lt;D131)))-(IF((E131-MAX(D131,(23/24))+(E131&lt;D131))&lt;0,0,(E131-MAX(D131,(23/24))+(E131&lt;D131))))),o),"")</f>
        <v/>
      </c>
      <c r="N131" s="144" t="str">
        <f t="shared" si="51"/>
        <v/>
      </c>
      <c r="O131" s="192" t="str">
        <f t="shared" si="52"/>
        <v/>
      </c>
      <c r="P131" s="192" t="str">
        <f t="shared" si="53"/>
        <v/>
      </c>
      <c r="Q131" s="146" t="str">
        <f t="shared" si="45"/>
        <v/>
      </c>
      <c r="R131" s="144" t="str">
        <f>IFERROR(IF(OR(AND(C131="",D131&lt;E131,OR(WEEKDAY(A131,2)=1,WEEKDAY(A131,2)&gt;=6)),AND(C131="",D131&gt;E131,OR(WEEKDAY(A131,2)&gt;=5)),AND(C131&lt;&gt;"",D131&gt;E131,WEEKDAY(A131,2)&gt;=5)),ColTime(Data!$J$6,Data!$L$6,D131,E131),""),"")</f>
        <v/>
      </c>
      <c r="S131" s="212" t="str">
        <f>IFERROR(IF(OR(AND(WEEKDAY(A131,2)&gt;1,WEEKDAY(A131,2)&lt;6,D131&lt;E131,C131=""),AND(C131="",WEEKDAY(A131,2)=1,E131&lt;D131),AND(C131&lt;&gt;"",D131&lt;E131,WEEKDAY(A131,2)&gt;1,WEEKDAY(A131,2)&lt;4),AND(C131&lt;&gt;"",D131&gt;E131,WEEKDAY(A131,2)=1)),ColTime(Data!$J$6,Data!$L$6,D131,E131),""),"")</f>
        <v/>
      </c>
      <c r="T131" s="212"/>
      <c r="U131" s="213" t="str">
        <f>IF(F131="","",IF(AND(C131&lt;&gt;"",OR(D131&lt;E131,AND(D131&gt;E131,C437&lt;&gt;""))),ColTime(Data!$J$6,Data!$L$6,D131,E131),""))</f>
        <v/>
      </c>
      <c r="V131" s="214"/>
      <c r="W131" s="148"/>
      <c r="Z131" s="148"/>
      <c r="AE131" s="194"/>
    </row>
    <row r="132" spans="1:31" ht="15" customHeight="1" x14ac:dyDescent="0.2">
      <c r="A132" s="151">
        <f t="shared" si="44"/>
        <v>43957</v>
      </c>
      <c r="B132" s="160" t="str">
        <f t="shared" si="46"/>
        <v>On</v>
      </c>
      <c r="C132" s="161" t="str">
        <f t="shared" si="47"/>
        <v/>
      </c>
      <c r="D132" s="162"/>
      <c r="E132" s="162"/>
      <c r="F132" s="142" t="str">
        <f t="shared" si="48"/>
        <v/>
      </c>
      <c r="G132" s="270"/>
      <c r="H132" s="270"/>
      <c r="I132" s="270"/>
      <c r="J132" s="143" t="str">
        <f>IF(OR(AND(C132&lt;&gt;"",D132&gt;E132,WEEKDAY(A132,2)=5),AND(C132="",WEEKDAY(A132,2)&gt;5)),IF(D132="","",ColTime(Data!$J$3,Data!$L$3,D132,E132)),"")</f>
        <v/>
      </c>
      <c r="K132" s="143" t="str">
        <f t="shared" si="49"/>
        <v/>
      </c>
      <c r="L132" s="144" t="str">
        <f t="shared" si="50"/>
        <v/>
      </c>
      <c r="M132" s="144" t="str">
        <f>IFERROR(IF(AND(C132="",WEEKDAY(A132,2)&gt;5),IF(D132="","",(IF(E132-MAX(D132,(15/24))+(E132&lt;D132)&lt;0,0,E132-MAX(D132,(15/24))+($E132&lt;D132)))-(IF((E132-MAX(D132,(23/24))+(E132&lt;D132))&lt;0,0,(E132-MAX(D132,(23/24))+(E132&lt;D132))))),o),"")</f>
        <v/>
      </c>
      <c r="N132" s="144" t="str">
        <f t="shared" si="51"/>
        <v/>
      </c>
      <c r="O132" s="192" t="str">
        <f t="shared" si="52"/>
        <v/>
      </c>
      <c r="P132" s="192" t="str">
        <f t="shared" si="53"/>
        <v/>
      </c>
      <c r="Q132" s="146" t="str">
        <f t="shared" si="45"/>
        <v/>
      </c>
      <c r="R132" s="144" t="str">
        <f>IFERROR(IF(OR(AND(C132="",D132&lt;E132,OR(WEEKDAY(A132,2)=1,WEEKDAY(A132,2)&gt;=6)),AND(C132="",D132&gt;E132,OR(WEEKDAY(A132,2)&gt;=5)),AND(C132&lt;&gt;"",D132&gt;E132,WEEKDAY(A132,2)&gt;=5)),ColTime(Data!$J$6,Data!$L$6,D132,E132),""),"")</f>
        <v/>
      </c>
      <c r="S132" s="212" t="str">
        <f>IFERROR(IF(OR(AND(WEEKDAY(A132,2)&gt;1,WEEKDAY(A132,2)&lt;6,D132&lt;E132,C132=""),AND(C132="",WEEKDAY(A132,2)=1,E132&lt;D132),AND(C132&lt;&gt;"",D132&lt;E132,WEEKDAY(A132,2)&gt;1,WEEKDAY(A132,2)&lt;4),AND(C132&lt;&gt;"",D132&gt;E132,WEEKDAY(A132,2)=1)),ColTime(Data!$J$6,Data!$L$6,D132,E132),""),"")</f>
        <v/>
      </c>
      <c r="T132" s="212"/>
      <c r="U132" s="213" t="str">
        <f>IF(F132="","",IF(AND(C132&lt;&gt;"",OR(D132&lt;E132,AND(D132&gt;E132,C438&lt;&gt;""))),ColTime(Data!$J$6,Data!$L$6,D132,E132),""))</f>
        <v/>
      </c>
      <c r="V132" s="214"/>
      <c r="W132" s="148"/>
      <c r="Z132" s="148"/>
      <c r="AE132" s="194"/>
    </row>
    <row r="133" spans="1:31" ht="15" customHeight="1" x14ac:dyDescent="0.2">
      <c r="A133" s="151">
        <f t="shared" si="44"/>
        <v>43958</v>
      </c>
      <c r="B133" s="160" t="str">
        <f t="shared" si="46"/>
        <v>To</v>
      </c>
      <c r="C133" s="161" t="str">
        <f t="shared" si="47"/>
        <v/>
      </c>
      <c r="D133" s="162"/>
      <c r="E133" s="162"/>
      <c r="F133" s="142" t="str">
        <f t="shared" si="48"/>
        <v/>
      </c>
      <c r="G133" s="270"/>
      <c r="H133" s="270"/>
      <c r="I133" s="270"/>
      <c r="J133" s="143" t="str">
        <f>IF(OR(AND(C133&lt;&gt;"",D133&gt;E133,WEEKDAY(A133,2)=5),AND(C133="",WEEKDAY(A133,2)&gt;5)),IF(D133="","",ColTime(Data!$J$3,Data!$L$3,D133,E133)),"")</f>
        <v/>
      </c>
      <c r="K133" s="143" t="str">
        <f t="shared" si="49"/>
        <v/>
      </c>
      <c r="L133" s="144" t="str">
        <f t="shared" si="50"/>
        <v/>
      </c>
      <c r="M133" s="144" t="str">
        <f>IFERROR(IF(AND(C133="",WEEKDAY(A133,2)&gt;5),IF(D133="","",(IF(E133-MAX(D133,(15/24))+(E133&lt;D133)&lt;0,0,E133-MAX(D133,(15/24))+($E133&lt;D133)))-(IF((E133-MAX(D133,(23/24))+(E133&lt;D133))&lt;0,0,(E133-MAX(D133,(23/24))+(E133&lt;D133))))),o),"")</f>
        <v/>
      </c>
      <c r="N133" s="144" t="str">
        <f t="shared" si="51"/>
        <v/>
      </c>
      <c r="O133" s="192" t="str">
        <f t="shared" si="52"/>
        <v/>
      </c>
      <c r="P133" s="192" t="str">
        <f t="shared" si="53"/>
        <v/>
      </c>
      <c r="Q133" s="146" t="str">
        <f t="shared" si="45"/>
        <v/>
      </c>
      <c r="R133" s="144" t="str">
        <f>IFERROR(IF(OR(AND(C133="",D133&lt;E133,OR(WEEKDAY(A133,2)=1,WEEKDAY(A133,2)&gt;=6)),AND(C133="",D133&gt;E133,OR(WEEKDAY(A133,2)&gt;=5)),AND(C133&lt;&gt;"",D133&gt;E133,WEEKDAY(A133,2)&gt;=5)),ColTime(Data!$J$6,Data!$L$6,D133,E133),""),"")</f>
        <v/>
      </c>
      <c r="S133" s="212" t="str">
        <f>IFERROR(IF(OR(AND(WEEKDAY(A133,2)&gt;1,WEEKDAY(A133,2)&lt;6,D133&lt;E133,C133=""),AND(C133="",WEEKDAY(A133,2)=1,E133&lt;D133),AND(C133&lt;&gt;"",D133&lt;E133,WEEKDAY(A133,2)&gt;1,WEEKDAY(A133,2)&lt;4),AND(C133&lt;&gt;"",D133&gt;E133,WEEKDAY(A133,2)=1)),ColTime(Data!$J$6,Data!$L$6,D133,E133),""),"")</f>
        <v/>
      </c>
      <c r="T133" s="212"/>
      <c r="U133" s="213" t="str">
        <f>IF(F133="","",IF(AND(C133&lt;&gt;"",OR(D133&lt;E133,AND(D133&gt;E133,C439&lt;&gt;""))),ColTime(Data!$J$6,Data!$L$6,D133,E133),""))</f>
        <v/>
      </c>
      <c r="V133" s="214"/>
      <c r="W133" s="148"/>
      <c r="Z133" s="148"/>
      <c r="AE133" s="194"/>
    </row>
    <row r="134" spans="1:31" ht="15" customHeight="1" x14ac:dyDescent="0.2">
      <c r="A134" s="151">
        <f t="shared" si="44"/>
        <v>43959</v>
      </c>
      <c r="B134" s="160" t="str">
        <f t="shared" si="46"/>
        <v>Fr</v>
      </c>
      <c r="C134" s="161" t="str">
        <f t="shared" si="47"/>
        <v>Store Bededag</v>
      </c>
      <c r="D134" s="162"/>
      <c r="E134" s="162"/>
      <c r="F134" s="142" t="str">
        <f t="shared" si="48"/>
        <v/>
      </c>
      <c r="G134" s="270"/>
      <c r="H134" s="270"/>
      <c r="I134" s="270"/>
      <c r="J134" s="143" t="str">
        <f>IF(OR(AND(C134&lt;&gt;"",D134&gt;E134,WEEKDAY(A134,2)=5),AND(C134="",WEEKDAY(A134,2)&gt;5)),IF(D134="","",ColTime(Data!$J$3,Data!$L$3,D134,E134)),"")</f>
        <v/>
      </c>
      <c r="K134" s="143" t="str">
        <f t="shared" si="49"/>
        <v/>
      </c>
      <c r="L134" s="144" t="str">
        <f t="shared" si="50"/>
        <v/>
      </c>
      <c r="M134" s="144" t="str">
        <f>IFERROR(IF(AND(C134="",WEEKDAY(A134,2)&gt;5),IF(D134="","",(IF(E134-MAX(D134,(15/24))+(E134&lt;D134)&lt;0,0,E134-MAX(D134,(15/24))+($E134&lt;D134)))-(IF((E134-MAX(D134,(23/24))+(E134&lt;D134))&lt;0,0,(E134-MAX(D134,(23/24))+(E134&lt;D134))))),o),"")</f>
        <v/>
      </c>
      <c r="N134" s="144" t="str">
        <f t="shared" si="51"/>
        <v/>
      </c>
      <c r="O134" s="192" t="str">
        <f t="shared" si="52"/>
        <v/>
      </c>
      <c r="P134" s="192" t="str">
        <f t="shared" si="53"/>
        <v/>
      </c>
      <c r="Q134" s="146" t="str">
        <f t="shared" si="45"/>
        <v/>
      </c>
      <c r="R134" s="144" t="str">
        <f>IFERROR(IF(OR(AND(C134="",D134&lt;E134,OR(WEEKDAY(A134,2)=1,WEEKDAY(A134,2)&gt;=6)),AND(C134="",D134&gt;E134,OR(WEEKDAY(A134,2)&gt;=5)),AND(C134&lt;&gt;"",D134&gt;E134,WEEKDAY(A134,2)&gt;=5)),ColTime(Data!$J$6,Data!$L$6,D134,E134),""),"")</f>
        <v/>
      </c>
      <c r="S134" s="212" t="str">
        <f>IFERROR(IF(OR(AND(WEEKDAY(A134,2)&gt;1,WEEKDAY(A134,2)&lt;6,D134&lt;E134,C134=""),AND(C134="",WEEKDAY(A134,2)=1,E134&lt;D134),AND(C134&lt;&gt;"",D134&lt;E134,WEEKDAY(A134,2)&gt;1,WEEKDAY(A134,2)&lt;4),AND(C134&lt;&gt;"",D134&gt;E134,WEEKDAY(A134,2)=1)),ColTime(Data!$J$6,Data!$L$6,D134,E134),""),"")</f>
        <v/>
      </c>
      <c r="T134" s="212"/>
      <c r="U134" s="213" t="str">
        <f>IF(F134="","",IF(AND(C134&lt;&gt;"",OR(D134&lt;E134,AND(D134&gt;E134,C440&lt;&gt;""))),ColTime(Data!$J$6,Data!$L$6,D134,E134),""))</f>
        <v/>
      </c>
      <c r="V134" s="214"/>
      <c r="W134" s="148"/>
      <c r="Z134" s="148"/>
      <c r="AE134" s="194"/>
    </row>
    <row r="135" spans="1:31" ht="15" customHeight="1" x14ac:dyDescent="0.2">
      <c r="A135" s="151">
        <f t="shared" ref="A135:A198" si="54">A134+1</f>
        <v>43960</v>
      </c>
      <c r="B135" s="160" t="str">
        <f t="shared" si="46"/>
        <v>Lø</v>
      </c>
      <c r="C135" s="161" t="str">
        <f t="shared" si="47"/>
        <v/>
      </c>
      <c r="D135" s="162"/>
      <c r="E135" s="162"/>
      <c r="F135" s="142" t="str">
        <f t="shared" si="48"/>
        <v/>
      </c>
      <c r="G135" s="270"/>
      <c r="H135" s="270"/>
      <c r="I135" s="270"/>
      <c r="J135" s="143" t="str">
        <f>IF(OR(AND(C135&lt;&gt;"",D135&gt;E135,WEEKDAY(A135,2)=5),AND(C135="",WEEKDAY(A135,2)&gt;5)),IF(D135="","",ColTime(Data!$J$3,Data!$L$3,D135,E135)),"")</f>
        <v/>
      </c>
      <c r="K135" s="143" t="str">
        <f t="shared" si="49"/>
        <v/>
      </c>
      <c r="L135" s="144" t="str">
        <f t="shared" si="50"/>
        <v/>
      </c>
      <c r="M135" s="144" t="str">
        <f>IFERROR(IF(AND(C135="",WEEKDAY(A135,2)&gt;5),IF(D135="","",(IF(E135-MAX(D135,(15/24))+(E135&lt;D135)&lt;0,0,E135-MAX(D135,(15/24))+($E135&lt;D135)))-(IF((E135-MAX(D135,(23/24))+(E135&lt;D135))&lt;0,0,(E135-MAX(D135,(23/24))+(E135&lt;D135))))),o),"")</f>
        <v/>
      </c>
      <c r="N135" s="144" t="str">
        <f t="shared" si="51"/>
        <v/>
      </c>
      <c r="O135" s="192" t="str">
        <f t="shared" si="52"/>
        <v/>
      </c>
      <c r="P135" s="192" t="str">
        <f t="shared" si="53"/>
        <v/>
      </c>
      <c r="Q135" s="146" t="str">
        <f t="shared" si="45"/>
        <v/>
      </c>
      <c r="R135" s="144" t="str">
        <f>IFERROR(IF(OR(AND(C135="",D135&lt;E135,OR(WEEKDAY(A135,2)=1,WEEKDAY(A135,2)&gt;=6)),AND(C135="",D135&gt;E135,OR(WEEKDAY(A135,2)&gt;=5)),AND(C135&lt;&gt;"",D135&gt;E135,WEEKDAY(A135,2)&gt;=5)),ColTime(Data!$J$6,Data!$L$6,D135,E135),""),"")</f>
        <v/>
      </c>
      <c r="S135" s="212" t="str">
        <f>IFERROR(IF(OR(AND(WEEKDAY(A135,2)&gt;1,WEEKDAY(A135,2)&lt;6,D135&lt;E135,C135=""),AND(C135="",WEEKDAY(A135,2)=1,E135&lt;D135),AND(C135&lt;&gt;"",D135&lt;E135,WEEKDAY(A135,2)&gt;1,WEEKDAY(A135,2)&lt;4),AND(C135&lt;&gt;"",D135&gt;E135,WEEKDAY(A135,2)=1)),ColTime(Data!$J$6,Data!$L$6,D135,E135),""),"")</f>
        <v/>
      </c>
      <c r="T135" s="212"/>
      <c r="U135" s="213" t="str">
        <f>IF(F135="","",IF(AND(C135&lt;&gt;"",OR(D135&lt;E135,AND(D135&gt;E135,C441&lt;&gt;""))),ColTime(Data!$J$6,Data!$L$6,D135,E135),""))</f>
        <v/>
      </c>
      <c r="V135" s="214"/>
      <c r="W135" s="148"/>
      <c r="Z135" s="148"/>
      <c r="AE135" s="194"/>
    </row>
    <row r="136" spans="1:31" ht="15" customHeight="1" x14ac:dyDescent="0.2">
      <c r="A136" s="151">
        <f t="shared" si="54"/>
        <v>43961</v>
      </c>
      <c r="B136" s="160" t="str">
        <f t="shared" si="46"/>
        <v>Sø</v>
      </c>
      <c r="C136" s="161" t="str">
        <f t="shared" si="47"/>
        <v/>
      </c>
      <c r="D136" s="162"/>
      <c r="E136" s="162"/>
      <c r="F136" s="142" t="str">
        <f t="shared" si="48"/>
        <v/>
      </c>
      <c r="G136" s="270"/>
      <c r="H136" s="270"/>
      <c r="I136" s="270"/>
      <c r="J136" s="143" t="str">
        <f>IF(OR(AND(C136&lt;&gt;"",D136&gt;E136,WEEKDAY(A136,2)=5),AND(C136="",WEEKDAY(A136,2)&gt;5)),IF(D136="","",ColTime(Data!$J$3,Data!$L$3,D136,E136)),"")</f>
        <v/>
      </c>
      <c r="K136" s="143" t="str">
        <f t="shared" si="49"/>
        <v/>
      </c>
      <c r="L136" s="144" t="str">
        <f t="shared" si="50"/>
        <v/>
      </c>
      <c r="M136" s="144" t="str">
        <f>IFERROR(IF(AND(C136="",WEEKDAY(A136,2)&gt;5),IF(D136="","",(IF(E136-MAX(D136,(15/24))+(E136&lt;D136)&lt;0,0,E136-MAX(D136,(15/24))+($E136&lt;D136)))-(IF((E136-MAX(D136,(23/24))+(E136&lt;D136))&lt;0,0,(E136-MAX(D136,(23/24))+(E136&lt;D136))))),o),"")</f>
        <v/>
      </c>
      <c r="N136" s="144" t="str">
        <f t="shared" si="51"/>
        <v/>
      </c>
      <c r="O136" s="192" t="str">
        <f t="shared" si="52"/>
        <v/>
      </c>
      <c r="P136" s="192" t="str">
        <f t="shared" si="53"/>
        <v/>
      </c>
      <c r="Q136" s="146" t="str">
        <f t="shared" ref="Q136:Q199" si="55">IF(D136="","",IF(C136&lt;&gt;"",IF(D136="","",(IF(E136-MAX(D136,(23/24))+(E136&lt;D136)&lt;0,0,E136-MAX(D136,(23/24))+(E136&lt;D136)))-(IF((E136-MAX(D136,(24/24))+(E136&lt;D136))&lt;0,0,(E136-MAX(D136,(24/24))+(E136&lt;D136))))),0))</f>
        <v/>
      </c>
      <c r="R136" s="144" t="str">
        <f>IFERROR(IF(OR(AND(C136="",D136&lt;E136,OR(WEEKDAY(A136,2)=1,WEEKDAY(A136,2)&gt;=6)),AND(C136="",D136&gt;E136,OR(WEEKDAY(A136,2)&gt;=5)),AND(C136&lt;&gt;"",D136&gt;E136,WEEKDAY(A136,2)&gt;=5)),ColTime(Data!$J$6,Data!$L$6,D136,E136),""),"")</f>
        <v/>
      </c>
      <c r="S136" s="212" t="str">
        <f>IFERROR(IF(OR(AND(WEEKDAY(A136,2)&gt;1,WEEKDAY(A136,2)&lt;6,D136&lt;E136,C136=""),AND(C136="",WEEKDAY(A136,2)=1,E136&lt;D136),AND(C136&lt;&gt;"",D136&lt;E136,WEEKDAY(A136,2)&gt;1,WEEKDAY(A136,2)&lt;4),AND(C136&lt;&gt;"",D136&gt;E136,WEEKDAY(A136,2)=1)),ColTime(Data!$J$6,Data!$L$6,D136,E136),""),"")</f>
        <v/>
      </c>
      <c r="T136" s="212"/>
      <c r="U136" s="213" t="str">
        <f>IF(F136="","",IF(AND(C136&lt;&gt;"",OR(D136&lt;E136,AND(D136&gt;E136,C442&lt;&gt;""))),ColTime(Data!$J$6,Data!$L$6,D136,E136),""))</f>
        <v/>
      </c>
      <c r="V136" s="214"/>
      <c r="W136" s="148"/>
      <c r="Z136" s="148"/>
      <c r="AE136" s="194"/>
    </row>
    <row r="137" spans="1:31" ht="15" customHeight="1" x14ac:dyDescent="0.2">
      <c r="A137" s="151">
        <f t="shared" si="54"/>
        <v>43962</v>
      </c>
      <c r="B137" s="160" t="str">
        <f t="shared" si="46"/>
        <v>Ma</v>
      </c>
      <c r="C137" s="161" t="str">
        <f t="shared" si="47"/>
        <v/>
      </c>
      <c r="D137" s="162"/>
      <c r="E137" s="162"/>
      <c r="F137" s="142" t="str">
        <f t="shared" si="48"/>
        <v/>
      </c>
      <c r="G137" s="270"/>
      <c r="H137" s="270"/>
      <c r="I137" s="270"/>
      <c r="J137" s="143" t="str">
        <f>IF(OR(AND(C137&lt;&gt;"",D137&gt;E137,WEEKDAY(A137,2)=5),AND(C137="",WEEKDAY(A137,2)&gt;5)),IF(D137="","",ColTime(Data!$J$3,Data!$L$3,D137,E137)),"")</f>
        <v/>
      </c>
      <c r="K137" s="143" t="str">
        <f t="shared" si="49"/>
        <v/>
      </c>
      <c r="L137" s="144" t="str">
        <f t="shared" si="50"/>
        <v/>
      </c>
      <c r="M137" s="144" t="str">
        <f>IFERROR(IF(AND(C137="",WEEKDAY(A137,2)&gt;5),IF(D137="","",(IF(E137-MAX(D137,(15/24))+(E137&lt;D137)&lt;0,0,E137-MAX(D137,(15/24))+($E137&lt;D137)))-(IF((E137-MAX(D137,(23/24))+(E137&lt;D137))&lt;0,0,(E137-MAX(D137,(23/24))+(E137&lt;D137))))),o),"")</f>
        <v/>
      </c>
      <c r="N137" s="144" t="str">
        <f t="shared" si="51"/>
        <v/>
      </c>
      <c r="O137" s="192" t="str">
        <f t="shared" si="52"/>
        <v/>
      </c>
      <c r="P137" s="192" t="str">
        <f t="shared" si="53"/>
        <v/>
      </c>
      <c r="Q137" s="146" t="str">
        <f t="shared" si="55"/>
        <v/>
      </c>
      <c r="R137" s="144" t="str">
        <f>IFERROR(IF(OR(AND(C137="",D137&lt;E137,OR(WEEKDAY(A137,2)=1,WEEKDAY(A137,2)&gt;=6)),AND(C137="",D137&gt;E137,OR(WEEKDAY(A137,2)&gt;=5)),AND(C137&lt;&gt;"",D137&gt;E137,WEEKDAY(A137,2)&gt;=5)),ColTime(Data!$J$6,Data!$L$6,D137,E137),""),"")</f>
        <v/>
      </c>
      <c r="S137" s="212" t="str">
        <f>IFERROR(IF(OR(AND(WEEKDAY(A137,2)&gt;1,WEEKDAY(A137,2)&lt;6,D137&lt;E137,C137=""),AND(C137="",WEEKDAY(A137,2)=1,E137&lt;D137),AND(C137&lt;&gt;"",D137&lt;E137,WEEKDAY(A137,2)&gt;1,WEEKDAY(A137,2)&lt;4),AND(C137&lt;&gt;"",D137&gt;E137,WEEKDAY(A137,2)=1)),ColTime(Data!$J$6,Data!$L$6,D137,E137),""),"")</f>
        <v/>
      </c>
      <c r="T137" s="212"/>
      <c r="U137" s="213" t="str">
        <f>IF(F137="","",IF(AND(C137&lt;&gt;"",OR(D137&lt;E137,AND(D137&gt;E137,C443&lt;&gt;""))),ColTime(Data!$J$6,Data!$L$6,D137,E137),""))</f>
        <v/>
      </c>
      <c r="V137" s="214"/>
      <c r="W137" s="148"/>
      <c r="Z137" s="148"/>
      <c r="AE137" s="194"/>
    </row>
    <row r="138" spans="1:31" ht="15" customHeight="1" x14ac:dyDescent="0.2">
      <c r="A138" s="151">
        <f t="shared" si="54"/>
        <v>43963</v>
      </c>
      <c r="B138" s="160" t="str">
        <f t="shared" si="46"/>
        <v>Ti</v>
      </c>
      <c r="C138" s="161" t="str">
        <f t="shared" si="47"/>
        <v/>
      </c>
      <c r="D138" s="162"/>
      <c r="E138" s="162"/>
      <c r="F138" s="142" t="str">
        <f t="shared" si="48"/>
        <v/>
      </c>
      <c r="G138" s="270"/>
      <c r="H138" s="270"/>
      <c r="I138" s="270"/>
      <c r="J138" s="143" t="str">
        <f>IF(OR(AND(C138&lt;&gt;"",D138&gt;E138,WEEKDAY(A138,2)=5),AND(C138="",WEEKDAY(A138,2)&gt;5)),IF(D138="","",ColTime(Data!$J$3,Data!$L$3,D138,E138)),"")</f>
        <v/>
      </c>
      <c r="K138" s="143" t="str">
        <f t="shared" si="49"/>
        <v/>
      </c>
      <c r="L138" s="144" t="str">
        <f t="shared" si="50"/>
        <v/>
      </c>
      <c r="M138" s="144" t="str">
        <f>IFERROR(IF(AND(C138="",WEEKDAY(A138,2)&gt;5),IF(D138="","",(IF(E138-MAX(D138,(15/24))+(E138&lt;D138)&lt;0,0,E138-MAX(D138,(15/24))+($E138&lt;D138)))-(IF((E138-MAX(D138,(23/24))+(E138&lt;D138))&lt;0,0,(E138-MAX(D138,(23/24))+(E138&lt;D138))))),o),"")</f>
        <v/>
      </c>
      <c r="N138" s="144" t="str">
        <f t="shared" si="51"/>
        <v/>
      </c>
      <c r="O138" s="192" t="str">
        <f t="shared" si="52"/>
        <v/>
      </c>
      <c r="P138" s="192" t="str">
        <f t="shared" si="53"/>
        <v/>
      </c>
      <c r="Q138" s="146" t="str">
        <f t="shared" si="55"/>
        <v/>
      </c>
      <c r="R138" s="144" t="str">
        <f>IFERROR(IF(OR(AND(C138="",D138&lt;E138,OR(WEEKDAY(A138,2)=1,WEEKDAY(A138,2)&gt;=6)),AND(C138="",D138&gt;E138,OR(WEEKDAY(A138,2)&gt;=5)),AND(C138&lt;&gt;"",D138&gt;E138,WEEKDAY(A138,2)&gt;=5)),ColTime(Data!$J$6,Data!$L$6,D138,E138),""),"")</f>
        <v/>
      </c>
      <c r="S138" s="212" t="str">
        <f>IFERROR(IF(OR(AND(WEEKDAY(A138,2)&gt;1,WEEKDAY(A138,2)&lt;6,D138&lt;E138,C138=""),AND(C138="",WEEKDAY(A138,2)=1,E138&lt;D138),AND(C138&lt;&gt;"",D138&lt;E138,WEEKDAY(A138,2)&gt;1,WEEKDAY(A138,2)&lt;4),AND(C138&lt;&gt;"",D138&gt;E138,WEEKDAY(A138,2)=1)),ColTime(Data!$J$6,Data!$L$6,D138,E138),""),"")</f>
        <v/>
      </c>
      <c r="T138" s="212"/>
      <c r="U138" s="213" t="str">
        <f>IF(F138="","",IF(AND(C138&lt;&gt;"",OR(D138&lt;E138,AND(D138&gt;E138,C444&lt;&gt;""))),ColTime(Data!$J$6,Data!$L$6,D138,E138),""))</f>
        <v/>
      </c>
      <c r="V138" s="214"/>
      <c r="W138" s="148"/>
      <c r="Z138" s="148"/>
      <c r="AE138" s="194"/>
    </row>
    <row r="139" spans="1:31" ht="15" customHeight="1" x14ac:dyDescent="0.2">
      <c r="A139" s="151">
        <f t="shared" si="54"/>
        <v>43964</v>
      </c>
      <c r="B139" s="160" t="str">
        <f t="shared" si="46"/>
        <v>On</v>
      </c>
      <c r="C139" s="161" t="str">
        <f t="shared" si="47"/>
        <v/>
      </c>
      <c r="D139" s="162"/>
      <c r="E139" s="162"/>
      <c r="F139" s="142" t="str">
        <f t="shared" si="48"/>
        <v/>
      </c>
      <c r="G139" s="270"/>
      <c r="H139" s="270"/>
      <c r="I139" s="270"/>
      <c r="J139" s="143" t="str">
        <f>IF(OR(AND(C139&lt;&gt;"",D139&gt;E139,WEEKDAY(A139,2)=5),AND(C139="",WEEKDAY(A139,2)&gt;5)),IF(D139="","",ColTime(Data!$J$3,Data!$L$3,D139,E139)),"")</f>
        <v/>
      </c>
      <c r="K139" s="143" t="str">
        <f t="shared" si="49"/>
        <v/>
      </c>
      <c r="L139" s="144" t="str">
        <f t="shared" si="50"/>
        <v/>
      </c>
      <c r="M139" s="144" t="str">
        <f>IFERROR(IF(AND(C139="",WEEKDAY(A139,2)&gt;5),IF(D139="","",(IF(E139-MAX(D139,(15/24))+(E139&lt;D139)&lt;0,0,E139-MAX(D139,(15/24))+($E139&lt;D139)))-(IF((E139-MAX(D139,(23/24))+(E139&lt;D139))&lt;0,0,(E139-MAX(D139,(23/24))+(E139&lt;D139))))),o),"")</f>
        <v/>
      </c>
      <c r="N139" s="144" t="str">
        <f t="shared" si="51"/>
        <v/>
      </c>
      <c r="O139" s="192" t="str">
        <f t="shared" si="52"/>
        <v/>
      </c>
      <c r="P139" s="192" t="str">
        <f t="shared" si="53"/>
        <v/>
      </c>
      <c r="Q139" s="146" t="str">
        <f t="shared" si="55"/>
        <v/>
      </c>
      <c r="R139" s="144" t="str">
        <f>IFERROR(IF(OR(AND(C139="",D139&lt;E139,OR(WEEKDAY(A139,2)=1,WEEKDAY(A139,2)&gt;=6)),AND(C139="",D139&gt;E139,OR(WEEKDAY(A139,2)&gt;=5)),AND(C139&lt;&gt;"",D139&gt;E139,WEEKDAY(A139,2)&gt;=5)),ColTime(Data!$J$6,Data!$L$6,D139,E139),""),"")</f>
        <v/>
      </c>
      <c r="S139" s="212" t="str">
        <f>IFERROR(IF(OR(AND(WEEKDAY(A139,2)&gt;1,WEEKDAY(A139,2)&lt;6,D139&lt;E139,C139=""),AND(C139="",WEEKDAY(A139,2)=1,E139&lt;D139),AND(C139&lt;&gt;"",D139&lt;E139,WEEKDAY(A139,2)&gt;1,WEEKDAY(A139,2)&lt;4),AND(C139&lt;&gt;"",D139&gt;E139,WEEKDAY(A139,2)=1)),ColTime(Data!$J$6,Data!$L$6,D139,E139),""),"")</f>
        <v/>
      </c>
      <c r="T139" s="212"/>
      <c r="U139" s="213" t="str">
        <f>IF(F139="","",IF(AND(C139&lt;&gt;"",OR(D139&lt;E139,AND(D139&gt;E139,C445&lt;&gt;""))),ColTime(Data!$J$6,Data!$L$6,D139,E139),""))</f>
        <v/>
      </c>
      <c r="V139" s="214"/>
      <c r="W139" s="148"/>
      <c r="Z139" s="148"/>
      <c r="AE139" s="194"/>
    </row>
    <row r="140" spans="1:31" ht="15" customHeight="1" x14ac:dyDescent="0.2">
      <c r="A140" s="151">
        <f t="shared" si="54"/>
        <v>43965</v>
      </c>
      <c r="B140" s="160" t="str">
        <f t="shared" si="46"/>
        <v>To</v>
      </c>
      <c r="C140" s="161" t="str">
        <f t="shared" si="47"/>
        <v/>
      </c>
      <c r="D140" s="162"/>
      <c r="E140" s="162"/>
      <c r="F140" s="142" t="str">
        <f t="shared" si="48"/>
        <v/>
      </c>
      <c r="G140" s="270"/>
      <c r="H140" s="270"/>
      <c r="I140" s="270"/>
      <c r="J140" s="143" t="str">
        <f>IF(OR(AND(C140&lt;&gt;"",D140&gt;E140,WEEKDAY(A140,2)=5),AND(C140="",WEEKDAY(A140,2)&gt;5)),IF(D140="","",ColTime(Data!$J$3,Data!$L$3,D140,E140)),"")</f>
        <v/>
      </c>
      <c r="K140" s="143" t="str">
        <f t="shared" si="49"/>
        <v/>
      </c>
      <c r="L140" s="144" t="str">
        <f t="shared" si="50"/>
        <v/>
      </c>
      <c r="M140" s="144" t="str">
        <f>IFERROR(IF(AND(C140="",WEEKDAY(A140,2)&gt;5),IF(D140="","",(IF(E140-MAX(D140,(15/24))+(E140&lt;D140)&lt;0,0,E140-MAX(D140,(15/24))+($E140&lt;D140)))-(IF((E140-MAX(D140,(23/24))+(E140&lt;D140))&lt;0,0,(E140-MAX(D140,(23/24))+(E140&lt;D140))))),o),"")</f>
        <v/>
      </c>
      <c r="N140" s="144" t="str">
        <f t="shared" si="51"/>
        <v/>
      </c>
      <c r="O140" s="192" t="str">
        <f t="shared" si="52"/>
        <v/>
      </c>
      <c r="P140" s="192" t="str">
        <f t="shared" si="53"/>
        <v/>
      </c>
      <c r="Q140" s="146" t="str">
        <f t="shared" si="55"/>
        <v/>
      </c>
      <c r="R140" s="144" t="str">
        <f>IFERROR(IF(OR(AND(C140="",D140&lt;E140,OR(WEEKDAY(A140,2)=1,WEEKDAY(A140,2)&gt;=6)),AND(C140="",D140&gt;E140,OR(WEEKDAY(A140,2)&gt;=5)),AND(C140&lt;&gt;"",D140&gt;E140,WEEKDAY(A140,2)&gt;=5)),ColTime(Data!$J$6,Data!$L$6,D140,E140),""),"")</f>
        <v/>
      </c>
      <c r="S140" s="212" t="str">
        <f>IFERROR(IF(OR(AND(WEEKDAY(A140,2)&gt;1,WEEKDAY(A140,2)&lt;6,D140&lt;E140,C140=""),AND(C140="",WEEKDAY(A140,2)=1,E140&lt;D140),AND(C140&lt;&gt;"",D140&lt;E140,WEEKDAY(A140,2)&gt;1,WEEKDAY(A140,2)&lt;4),AND(C140&lt;&gt;"",D140&gt;E140,WEEKDAY(A140,2)=1)),ColTime(Data!$J$6,Data!$L$6,D140,E140),""),"")</f>
        <v/>
      </c>
      <c r="T140" s="212"/>
      <c r="U140" s="213" t="str">
        <f>IF(F140="","",IF(AND(C140&lt;&gt;"",OR(D140&lt;E140,AND(D140&gt;E140,C446&lt;&gt;""))),ColTime(Data!$J$6,Data!$L$6,D140,E140),""))</f>
        <v/>
      </c>
      <c r="V140" s="214"/>
      <c r="W140" s="148"/>
      <c r="Z140" s="148"/>
      <c r="AE140" s="194"/>
    </row>
    <row r="141" spans="1:31" ht="15" customHeight="1" x14ac:dyDescent="0.2">
      <c r="A141" s="151">
        <f t="shared" si="54"/>
        <v>43966</v>
      </c>
      <c r="B141" s="160" t="str">
        <f t="shared" si="46"/>
        <v>Fr</v>
      </c>
      <c r="C141" s="161" t="str">
        <f t="shared" si="47"/>
        <v/>
      </c>
      <c r="D141" s="162"/>
      <c r="E141" s="162"/>
      <c r="F141" s="142" t="str">
        <f t="shared" si="48"/>
        <v/>
      </c>
      <c r="G141" s="270"/>
      <c r="H141" s="270"/>
      <c r="I141" s="270"/>
      <c r="J141" s="143" t="str">
        <f>IF(OR(AND(C141&lt;&gt;"",D141&gt;E141,WEEKDAY(A141,2)=5),AND(C141="",WEEKDAY(A141,2)&gt;5)),IF(D141="","",ColTime(Data!$J$3,Data!$L$3,D141,E141)),"")</f>
        <v/>
      </c>
      <c r="K141" s="143" t="str">
        <f t="shared" si="49"/>
        <v/>
      </c>
      <c r="L141" s="144" t="str">
        <f t="shared" si="50"/>
        <v/>
      </c>
      <c r="M141" s="144" t="str">
        <f>IFERROR(IF(AND(C141="",WEEKDAY(A141,2)&gt;5),IF(D141="","",(IF(E141-MAX(D141,(15/24))+(E141&lt;D141)&lt;0,0,E141-MAX(D141,(15/24))+($E141&lt;D141)))-(IF((E141-MAX(D141,(23/24))+(E141&lt;D141))&lt;0,0,(E141-MAX(D141,(23/24))+(E141&lt;D141))))),o),"")</f>
        <v/>
      </c>
      <c r="N141" s="144" t="str">
        <f t="shared" si="51"/>
        <v/>
      </c>
      <c r="O141" s="192" t="str">
        <f t="shared" si="52"/>
        <v/>
      </c>
      <c r="P141" s="192" t="str">
        <f t="shared" si="53"/>
        <v/>
      </c>
      <c r="Q141" s="146" t="str">
        <f t="shared" si="55"/>
        <v/>
      </c>
      <c r="R141" s="144" t="str">
        <f>IFERROR(IF(OR(AND(C141="",D141&lt;E141,OR(WEEKDAY(A141,2)=1,WEEKDAY(A141,2)&gt;=6)),AND(C141="",D141&gt;E141,OR(WEEKDAY(A141,2)&gt;=5)),AND(C141&lt;&gt;"",D141&gt;E141,WEEKDAY(A141,2)&gt;=5)),ColTime(Data!$J$6,Data!$L$6,D141,E141),""),"")</f>
        <v/>
      </c>
      <c r="S141" s="212" t="str">
        <f>IFERROR(IF(OR(AND(WEEKDAY(A141,2)&gt;1,WEEKDAY(A141,2)&lt;6,D141&lt;E141,C141=""),AND(C141="",WEEKDAY(A141,2)=1,E141&lt;D141),AND(C141&lt;&gt;"",D141&lt;E141,WEEKDAY(A141,2)&gt;1,WEEKDAY(A141,2)&lt;4),AND(C141&lt;&gt;"",D141&gt;E141,WEEKDAY(A141,2)=1)),ColTime(Data!$J$6,Data!$L$6,D141,E141),""),"")</f>
        <v/>
      </c>
      <c r="T141" s="212"/>
      <c r="U141" s="213" t="str">
        <f>IF(F141="","",IF(AND(C141&lt;&gt;"",OR(D141&lt;E141,AND(D141&gt;E141,C447&lt;&gt;""))),ColTime(Data!$J$6,Data!$L$6,D141,E141),""))</f>
        <v/>
      </c>
      <c r="V141" s="214"/>
      <c r="W141" s="148"/>
      <c r="Z141" s="148"/>
      <c r="AE141" s="194"/>
    </row>
    <row r="142" spans="1:31" ht="15" customHeight="1" x14ac:dyDescent="0.2">
      <c r="A142" s="151">
        <f t="shared" si="54"/>
        <v>43967</v>
      </c>
      <c r="B142" s="160" t="str">
        <f t="shared" si="46"/>
        <v>Lø</v>
      </c>
      <c r="C142" s="161" t="str">
        <f t="shared" si="47"/>
        <v/>
      </c>
      <c r="D142" s="162"/>
      <c r="E142" s="162"/>
      <c r="F142" s="142" t="str">
        <f t="shared" si="48"/>
        <v/>
      </c>
      <c r="G142" s="270"/>
      <c r="H142" s="270"/>
      <c r="I142" s="270"/>
      <c r="J142" s="143" t="str">
        <f>IF(OR(AND(C142&lt;&gt;"",D142&gt;E142,WEEKDAY(A142,2)=5),AND(C142="",WEEKDAY(A142,2)&gt;5)),IF(D142="","",ColTime(Data!$J$3,Data!$L$3,D142,E142)),"")</f>
        <v/>
      </c>
      <c r="K142" s="143" t="str">
        <f t="shared" si="49"/>
        <v/>
      </c>
      <c r="L142" s="144" t="str">
        <f t="shared" si="50"/>
        <v/>
      </c>
      <c r="M142" s="144" t="str">
        <f>IFERROR(IF(AND(C142="",WEEKDAY(A142,2)&gt;5),IF(D142="","",(IF(E142-MAX(D142,(15/24))+(E142&lt;D142)&lt;0,0,E142-MAX(D142,(15/24))+($E142&lt;D142)))-(IF((E142-MAX(D142,(23/24))+(E142&lt;D142))&lt;0,0,(E142-MAX(D142,(23/24))+(E142&lt;D142))))),o),"")</f>
        <v/>
      </c>
      <c r="N142" s="144" t="str">
        <f t="shared" si="51"/>
        <v/>
      </c>
      <c r="O142" s="192" t="str">
        <f t="shared" si="52"/>
        <v/>
      </c>
      <c r="P142" s="192" t="str">
        <f t="shared" si="53"/>
        <v/>
      </c>
      <c r="Q142" s="146" t="str">
        <f t="shared" si="55"/>
        <v/>
      </c>
      <c r="R142" s="144" t="str">
        <f>IFERROR(IF(OR(AND(C142="",D142&lt;E142,OR(WEEKDAY(A142,2)=1,WEEKDAY(A142,2)&gt;=6)),AND(C142="",D142&gt;E142,OR(WEEKDAY(A142,2)&gt;=5)),AND(C142&lt;&gt;"",D142&gt;E142,WEEKDAY(A142,2)&gt;=5)),ColTime(Data!$J$6,Data!$L$6,D142,E142),""),"")</f>
        <v/>
      </c>
      <c r="S142" s="212" t="str">
        <f>IFERROR(IF(OR(AND(WEEKDAY(A142,2)&gt;1,WEEKDAY(A142,2)&lt;6,D142&lt;E142,C142=""),AND(C142="",WEEKDAY(A142,2)=1,E142&lt;D142),AND(C142&lt;&gt;"",D142&lt;E142,WEEKDAY(A142,2)&gt;1,WEEKDAY(A142,2)&lt;4),AND(C142&lt;&gt;"",D142&gt;E142,WEEKDAY(A142,2)=1)),ColTime(Data!$J$6,Data!$L$6,D142,E142),""),"")</f>
        <v/>
      </c>
      <c r="T142" s="212"/>
      <c r="U142" s="213" t="str">
        <f>IF(F142="","",IF(AND(C142&lt;&gt;"",OR(D142&lt;E142,AND(D142&gt;E142,C448&lt;&gt;""))),ColTime(Data!$J$6,Data!$L$6,D142,E142),""))</f>
        <v/>
      </c>
      <c r="V142" s="214"/>
      <c r="W142" s="148"/>
      <c r="Z142" s="148"/>
      <c r="AE142" s="194"/>
    </row>
    <row r="143" spans="1:31" ht="15" customHeight="1" x14ac:dyDescent="0.2">
      <c r="A143" s="151">
        <f t="shared" si="54"/>
        <v>43968</v>
      </c>
      <c r="B143" s="160" t="str">
        <f t="shared" si="46"/>
        <v>Sø</v>
      </c>
      <c r="C143" s="161" t="str">
        <f t="shared" si="47"/>
        <v/>
      </c>
      <c r="D143" s="162"/>
      <c r="E143" s="162"/>
      <c r="F143" s="142" t="str">
        <f t="shared" si="48"/>
        <v/>
      </c>
      <c r="G143" s="270"/>
      <c r="H143" s="270"/>
      <c r="I143" s="270"/>
      <c r="J143" s="143" t="str">
        <f>IF(OR(AND(C143&lt;&gt;"",D143&gt;E143,WEEKDAY(A143,2)=5),AND(C143="",WEEKDAY(A143,2)&gt;5)),IF(D143="","",ColTime(Data!$J$3,Data!$L$3,D143,E143)),"")</f>
        <v/>
      </c>
      <c r="K143" s="143" t="str">
        <f t="shared" si="49"/>
        <v/>
      </c>
      <c r="L143" s="144" t="str">
        <f t="shared" si="50"/>
        <v/>
      </c>
      <c r="M143" s="144" t="str">
        <f>IFERROR(IF(AND(C143="",WEEKDAY(A143,2)&gt;5),IF(D143="","",(IF(E143-MAX(D143,(15/24))+(E143&lt;D143)&lt;0,0,E143-MAX(D143,(15/24))+($E143&lt;D143)))-(IF((E143-MAX(D143,(23/24))+(E143&lt;D143))&lt;0,0,(E143-MAX(D143,(23/24))+(E143&lt;D143))))),o),"")</f>
        <v/>
      </c>
      <c r="N143" s="144" t="str">
        <f t="shared" si="51"/>
        <v/>
      </c>
      <c r="O143" s="192" t="str">
        <f t="shared" si="52"/>
        <v/>
      </c>
      <c r="P143" s="192" t="str">
        <f t="shared" si="53"/>
        <v/>
      </c>
      <c r="Q143" s="146" t="str">
        <f t="shared" si="55"/>
        <v/>
      </c>
      <c r="R143" s="144" t="str">
        <f>IFERROR(IF(OR(AND(C143="",D143&lt;E143,OR(WEEKDAY(A143,2)=1,WEEKDAY(A143,2)&gt;=6)),AND(C143="",D143&gt;E143,OR(WEEKDAY(A143,2)&gt;=5)),AND(C143&lt;&gt;"",D143&gt;E143,WEEKDAY(A143,2)&gt;=5)),ColTime(Data!$J$6,Data!$L$6,D143,E143),""),"")</f>
        <v/>
      </c>
      <c r="S143" s="212" t="str">
        <f>IFERROR(IF(OR(AND(WEEKDAY(A143,2)&gt;1,WEEKDAY(A143,2)&lt;6,D143&lt;E143,C143=""),AND(C143="",WEEKDAY(A143,2)=1,E143&lt;D143),AND(C143&lt;&gt;"",D143&lt;E143,WEEKDAY(A143,2)&gt;1,WEEKDAY(A143,2)&lt;4),AND(C143&lt;&gt;"",D143&gt;E143,WEEKDAY(A143,2)=1)),ColTime(Data!$J$6,Data!$L$6,D143,E143),""),"")</f>
        <v/>
      </c>
      <c r="T143" s="212"/>
      <c r="U143" s="213" t="str">
        <f>IF(F143="","",IF(AND(C143&lt;&gt;"",OR(D143&lt;E143,AND(D143&gt;E143,C449&lt;&gt;""))),ColTime(Data!$J$6,Data!$L$6,D143,E143),""))</f>
        <v/>
      </c>
      <c r="V143" s="214"/>
      <c r="W143" s="148"/>
      <c r="Z143" s="148"/>
      <c r="AE143" s="194"/>
    </row>
    <row r="144" spans="1:31" ht="15" customHeight="1" x14ac:dyDescent="0.2">
      <c r="A144" s="151">
        <f t="shared" si="54"/>
        <v>43969</v>
      </c>
      <c r="B144" s="160" t="str">
        <f t="shared" si="46"/>
        <v>Ma</v>
      </c>
      <c r="C144" s="161" t="str">
        <f t="shared" si="47"/>
        <v/>
      </c>
      <c r="D144" s="162"/>
      <c r="E144" s="162"/>
      <c r="F144" s="142" t="str">
        <f t="shared" si="48"/>
        <v/>
      </c>
      <c r="G144" s="270"/>
      <c r="H144" s="270"/>
      <c r="I144" s="270"/>
      <c r="J144" s="143" t="str">
        <f>IF(OR(AND(C144&lt;&gt;"",D144&gt;E144,WEEKDAY(A144,2)=5),AND(C144="",WEEKDAY(A144,2)&gt;5)),IF(D144="","",ColTime(Data!$J$3,Data!$L$3,D144,E144)),"")</f>
        <v/>
      </c>
      <c r="K144" s="143" t="str">
        <f t="shared" si="49"/>
        <v/>
      </c>
      <c r="L144" s="144" t="str">
        <f t="shared" si="50"/>
        <v/>
      </c>
      <c r="M144" s="144" t="str">
        <f>IFERROR(IF(AND(C144="",WEEKDAY(A144,2)&gt;5),IF(D144="","",(IF(E144-MAX(D144,(15/24))+(E144&lt;D144)&lt;0,0,E144-MAX(D144,(15/24))+($E144&lt;D144)))-(IF((E144-MAX(D144,(23/24))+(E144&lt;D144))&lt;0,0,(E144-MAX(D144,(23/24))+(E144&lt;D144))))),o),"")</f>
        <v/>
      </c>
      <c r="N144" s="144" t="str">
        <f t="shared" si="51"/>
        <v/>
      </c>
      <c r="O144" s="192" t="str">
        <f t="shared" si="52"/>
        <v/>
      </c>
      <c r="P144" s="192" t="str">
        <f t="shared" si="53"/>
        <v/>
      </c>
      <c r="Q144" s="146" t="str">
        <f t="shared" si="55"/>
        <v/>
      </c>
      <c r="R144" s="144" t="str">
        <f>IFERROR(IF(OR(AND(C144="",D144&lt;E144,OR(WEEKDAY(A144,2)=1,WEEKDAY(A144,2)&gt;=6)),AND(C144="",D144&gt;E144,OR(WEEKDAY(A144,2)&gt;=5)),AND(C144&lt;&gt;"",D144&gt;E144,WEEKDAY(A144,2)&gt;=5)),ColTime(Data!$J$6,Data!$L$6,D144,E144),""),"")</f>
        <v/>
      </c>
      <c r="S144" s="212" t="str">
        <f>IFERROR(IF(OR(AND(WEEKDAY(A144,2)&gt;1,WEEKDAY(A144,2)&lt;6,D144&lt;E144,C144=""),AND(C144="",WEEKDAY(A144,2)=1,E144&lt;D144),AND(C144&lt;&gt;"",D144&lt;E144,WEEKDAY(A144,2)&gt;1,WEEKDAY(A144,2)&lt;4),AND(C144&lt;&gt;"",D144&gt;E144,WEEKDAY(A144,2)=1)),ColTime(Data!$J$6,Data!$L$6,D144,E144),""),"")</f>
        <v/>
      </c>
      <c r="T144" s="212"/>
      <c r="U144" s="213" t="str">
        <f>IF(F144="","",IF(AND(C144&lt;&gt;"",OR(D144&lt;E144,AND(D144&gt;E144,C450&lt;&gt;""))),ColTime(Data!$J$6,Data!$L$6,D144,E144),""))</f>
        <v/>
      </c>
      <c r="V144" s="214"/>
      <c r="W144" s="148"/>
      <c r="Z144" s="148"/>
      <c r="AE144" s="194"/>
    </row>
    <row r="145" spans="1:31" ht="15" customHeight="1" x14ac:dyDescent="0.2">
      <c r="A145" s="151">
        <f t="shared" si="54"/>
        <v>43970</v>
      </c>
      <c r="B145" s="160" t="str">
        <f t="shared" si="46"/>
        <v>Ti</v>
      </c>
      <c r="C145" s="161" t="str">
        <f t="shared" si="47"/>
        <v/>
      </c>
      <c r="D145" s="162"/>
      <c r="E145" s="162"/>
      <c r="F145" s="142" t="str">
        <f t="shared" si="48"/>
        <v/>
      </c>
      <c r="G145" s="270"/>
      <c r="H145" s="270"/>
      <c r="I145" s="270"/>
      <c r="J145" s="143" t="str">
        <f>IF(OR(AND(C145&lt;&gt;"",D145&gt;E145,WEEKDAY(A145,2)=5),AND(C145="",WEEKDAY(A145,2)&gt;5)),IF(D145="","",ColTime(Data!$J$3,Data!$L$3,D145,E145)),"")</f>
        <v/>
      </c>
      <c r="K145" s="143" t="str">
        <f t="shared" si="49"/>
        <v/>
      </c>
      <c r="L145" s="144" t="str">
        <f t="shared" si="50"/>
        <v/>
      </c>
      <c r="M145" s="144" t="str">
        <f>IFERROR(IF(AND(C145="",WEEKDAY(A145,2)&gt;5),IF(D145="","",(IF(E145-MAX(D145,(15/24))+(E145&lt;D145)&lt;0,0,E145-MAX(D145,(15/24))+($E145&lt;D145)))-(IF((E145-MAX(D145,(23/24))+(E145&lt;D145))&lt;0,0,(E145-MAX(D145,(23/24))+(E145&lt;D145))))),o),"")</f>
        <v/>
      </c>
      <c r="N145" s="144" t="str">
        <f t="shared" si="51"/>
        <v/>
      </c>
      <c r="O145" s="192" t="str">
        <f t="shared" si="52"/>
        <v/>
      </c>
      <c r="P145" s="192" t="str">
        <f t="shared" si="53"/>
        <v/>
      </c>
      <c r="Q145" s="146" t="str">
        <f t="shared" si="55"/>
        <v/>
      </c>
      <c r="R145" s="144" t="str">
        <f>IFERROR(IF(OR(AND(C145="",D145&lt;E145,OR(WEEKDAY(A145,2)=1,WEEKDAY(A145,2)&gt;=6)),AND(C145="",D145&gt;E145,OR(WEEKDAY(A145,2)&gt;=5)),AND(C145&lt;&gt;"",D145&gt;E145,WEEKDAY(A145,2)&gt;=5)),ColTime(Data!$J$6,Data!$L$6,D145,E145),""),"")</f>
        <v/>
      </c>
      <c r="S145" s="212" t="str">
        <f>IFERROR(IF(OR(AND(WEEKDAY(A145,2)&gt;1,WEEKDAY(A145,2)&lt;6,D145&lt;E145,C145=""),AND(C145="",WEEKDAY(A145,2)=1,E145&lt;D145),AND(C145&lt;&gt;"",D145&lt;E145,WEEKDAY(A145,2)&gt;1,WEEKDAY(A145,2)&lt;4),AND(C145&lt;&gt;"",D145&gt;E145,WEEKDAY(A145,2)=1)),ColTime(Data!$J$6,Data!$L$6,D145,E145),""),"")</f>
        <v/>
      </c>
      <c r="T145" s="212"/>
      <c r="U145" s="213" t="str">
        <f>IF(F145="","",IF(AND(C145&lt;&gt;"",OR(D145&lt;E145,AND(D145&gt;E145,C451&lt;&gt;""))),ColTime(Data!$J$6,Data!$L$6,D145,E145),""))</f>
        <v/>
      </c>
      <c r="V145" s="214"/>
      <c r="W145" s="148"/>
      <c r="Z145" s="148"/>
      <c r="AE145" s="194"/>
    </row>
    <row r="146" spans="1:31" ht="15" customHeight="1" x14ac:dyDescent="0.2">
      <c r="A146" s="151">
        <f t="shared" si="54"/>
        <v>43971</v>
      </c>
      <c r="B146" s="160" t="str">
        <f t="shared" si="46"/>
        <v>On</v>
      </c>
      <c r="C146" s="161" t="str">
        <f t="shared" si="47"/>
        <v/>
      </c>
      <c r="D146" s="162"/>
      <c r="E146" s="162"/>
      <c r="F146" s="142" t="str">
        <f t="shared" si="48"/>
        <v/>
      </c>
      <c r="G146" s="270"/>
      <c r="H146" s="270"/>
      <c r="I146" s="270"/>
      <c r="J146" s="143" t="str">
        <f>IF(OR(AND(C146&lt;&gt;"",D146&gt;E146,WEEKDAY(A146,2)=5),AND(C146="",WEEKDAY(A146,2)&gt;5)),IF(D146="","",ColTime(Data!$J$3,Data!$L$3,D146,E146)),"")</f>
        <v/>
      </c>
      <c r="K146" s="143" t="str">
        <f t="shared" si="49"/>
        <v/>
      </c>
      <c r="L146" s="144" t="str">
        <f t="shared" si="50"/>
        <v/>
      </c>
      <c r="M146" s="144" t="str">
        <f>IFERROR(IF(AND(C146="",WEEKDAY(A146,2)&gt;5),IF(D146="","",(IF(E146-MAX(D146,(15/24))+(E146&lt;D146)&lt;0,0,E146-MAX(D146,(15/24))+($E146&lt;D146)))-(IF((E146-MAX(D146,(23/24))+(E146&lt;D146))&lt;0,0,(E146-MAX(D146,(23/24))+(E146&lt;D146))))),o),"")</f>
        <v/>
      </c>
      <c r="N146" s="144" t="str">
        <f t="shared" si="51"/>
        <v/>
      </c>
      <c r="O146" s="192" t="str">
        <f t="shared" si="52"/>
        <v/>
      </c>
      <c r="P146" s="192" t="str">
        <f t="shared" si="53"/>
        <v/>
      </c>
      <c r="Q146" s="146" t="str">
        <f t="shared" si="55"/>
        <v/>
      </c>
      <c r="R146" s="144" t="str">
        <f>IFERROR(IF(OR(AND(C146="",D146&lt;E146,OR(WEEKDAY(A146,2)=1,WEEKDAY(A146,2)&gt;=6)),AND(C146="",D146&gt;E146,OR(WEEKDAY(A146,2)&gt;=5)),AND(C146&lt;&gt;"",D146&gt;E146,WEEKDAY(A146,2)&gt;=5)),ColTime(Data!$J$6,Data!$L$6,D146,E146),""),"")</f>
        <v/>
      </c>
      <c r="S146" s="212" t="str">
        <f>IFERROR(IF(OR(AND(WEEKDAY(A146,2)&gt;1,WEEKDAY(A146,2)&lt;6,D146&lt;E146,C146=""),AND(C146="",WEEKDAY(A146,2)=1,E146&lt;D146),AND(C146&lt;&gt;"",D146&lt;E146,WEEKDAY(A146,2)&gt;1,WEEKDAY(A146,2)&lt;4),AND(C146&lt;&gt;"",D146&gt;E146,WEEKDAY(A146,2)=1)),ColTime(Data!$J$6,Data!$L$6,D146,E146),""),"")</f>
        <v/>
      </c>
      <c r="T146" s="212"/>
      <c r="U146" s="213" t="str">
        <f>IF(F146="","",IF(AND(C146&lt;&gt;"",OR(D146&lt;E146,AND(D146&gt;E146,C452&lt;&gt;""))),ColTime(Data!$J$6,Data!$L$6,D146,E146),""))</f>
        <v/>
      </c>
      <c r="V146" s="214"/>
      <c r="W146" s="148"/>
      <c r="Z146" s="148"/>
      <c r="AE146" s="194"/>
    </row>
    <row r="147" spans="1:31" ht="15" customHeight="1" x14ac:dyDescent="0.2">
      <c r="A147" s="151">
        <f t="shared" si="54"/>
        <v>43972</v>
      </c>
      <c r="B147" s="160" t="str">
        <f t="shared" si="46"/>
        <v>To</v>
      </c>
      <c r="C147" s="161" t="str">
        <f t="shared" si="47"/>
        <v>Kristi Himmelfartsdag</v>
      </c>
      <c r="D147" s="162"/>
      <c r="E147" s="162"/>
      <c r="F147" s="142" t="str">
        <f t="shared" si="48"/>
        <v/>
      </c>
      <c r="G147" s="270"/>
      <c r="H147" s="270"/>
      <c r="I147" s="270"/>
      <c r="J147" s="143" t="str">
        <f>IF(OR(AND(C147&lt;&gt;"",D147&gt;E147,WEEKDAY(A147,2)=5),AND(C147="",WEEKDAY(A147,2)&gt;5)),IF(D147="","",ColTime(Data!$J$3,Data!$L$3,D147,E147)),"")</f>
        <v/>
      </c>
      <c r="K147" s="143" t="str">
        <f t="shared" si="49"/>
        <v/>
      </c>
      <c r="L147" s="144" t="str">
        <f t="shared" si="50"/>
        <v/>
      </c>
      <c r="M147" s="144" t="str">
        <f>IFERROR(IF(AND(C147="",WEEKDAY(A147,2)&gt;5),IF(D147="","",(IF(E147-MAX(D147,(15/24))+(E147&lt;D147)&lt;0,0,E147-MAX(D147,(15/24))+($E147&lt;D147)))-(IF((E147-MAX(D147,(23/24))+(E147&lt;D147))&lt;0,0,(E147-MAX(D147,(23/24))+(E147&lt;D147))))),o),"")</f>
        <v/>
      </c>
      <c r="N147" s="144" t="str">
        <f t="shared" si="51"/>
        <v/>
      </c>
      <c r="O147" s="192" t="str">
        <f t="shared" si="52"/>
        <v/>
      </c>
      <c r="P147" s="192" t="str">
        <f t="shared" si="53"/>
        <v/>
      </c>
      <c r="Q147" s="146" t="str">
        <f t="shared" si="55"/>
        <v/>
      </c>
      <c r="R147" s="144" t="str">
        <f>IFERROR(IF(OR(AND(C147="",D147&lt;E147,OR(WEEKDAY(A147,2)=1,WEEKDAY(A147,2)&gt;=6)),AND(C147="",D147&gt;E147,OR(WEEKDAY(A147,2)&gt;=5)),AND(C147&lt;&gt;"",D147&gt;E147,WEEKDAY(A147,2)&gt;=5)),ColTime(Data!$J$6,Data!$L$6,D147,E147),""),"")</f>
        <v/>
      </c>
      <c r="S147" s="212" t="str">
        <f>IFERROR(IF(OR(AND(WEEKDAY(A147,2)&gt;1,WEEKDAY(A147,2)&lt;6,D147&lt;E147,C147=""),AND(C147="",WEEKDAY(A147,2)=1,E147&lt;D147),AND(C147&lt;&gt;"",D147&lt;E147,WEEKDAY(A147,2)&gt;1,WEEKDAY(A147,2)&lt;4),AND(C147&lt;&gt;"",D147&gt;E147,WEEKDAY(A147,2)=1)),ColTime(Data!$J$6,Data!$L$6,D147,E147),""),"")</f>
        <v/>
      </c>
      <c r="T147" s="212"/>
      <c r="U147" s="213" t="str">
        <f>IF(F147="","",IF(AND(C147&lt;&gt;"",OR(D147&lt;E147,AND(D147&gt;E147,C453&lt;&gt;""))),ColTime(Data!$J$6,Data!$L$6,D147,E147),""))</f>
        <v/>
      </c>
      <c r="V147" s="214"/>
      <c r="W147" s="148"/>
      <c r="Z147" s="148"/>
      <c r="AE147" s="194"/>
    </row>
    <row r="148" spans="1:31" ht="15" customHeight="1" x14ac:dyDescent="0.2">
      <c r="A148" s="151">
        <f t="shared" si="54"/>
        <v>43973</v>
      </c>
      <c r="B148" s="160" t="str">
        <f t="shared" si="46"/>
        <v>Fr</v>
      </c>
      <c r="C148" s="161" t="str">
        <f t="shared" si="47"/>
        <v/>
      </c>
      <c r="D148" s="162"/>
      <c r="E148" s="162"/>
      <c r="F148" s="142" t="str">
        <f t="shared" si="48"/>
        <v/>
      </c>
      <c r="G148" s="270"/>
      <c r="H148" s="270"/>
      <c r="I148" s="270"/>
      <c r="J148" s="143" t="str">
        <f>IF(OR(AND(C148&lt;&gt;"",D148&gt;E148,WEEKDAY(A148,2)=5),AND(C148="",WEEKDAY(A148,2)&gt;5)),IF(D148="","",ColTime(Data!$J$3,Data!$L$3,D148,E148)),"")</f>
        <v/>
      </c>
      <c r="K148" s="143" t="str">
        <f t="shared" si="49"/>
        <v/>
      </c>
      <c r="L148" s="144" t="str">
        <f t="shared" si="50"/>
        <v/>
      </c>
      <c r="M148" s="144" t="str">
        <f>IFERROR(IF(AND(C148="",WEEKDAY(A148,2)&gt;5),IF(D148="","",(IF(E148-MAX(D148,(15/24))+(E148&lt;D148)&lt;0,0,E148-MAX(D148,(15/24))+($E148&lt;D148)))-(IF((E148-MAX(D148,(23/24))+(E148&lt;D148))&lt;0,0,(E148-MAX(D148,(23/24))+(E148&lt;D148))))),o),"")</f>
        <v/>
      </c>
      <c r="N148" s="144" t="str">
        <f t="shared" si="51"/>
        <v/>
      </c>
      <c r="O148" s="192" t="str">
        <f t="shared" si="52"/>
        <v/>
      </c>
      <c r="P148" s="192" t="str">
        <f t="shared" si="53"/>
        <v/>
      </c>
      <c r="Q148" s="146" t="str">
        <f t="shared" si="55"/>
        <v/>
      </c>
      <c r="R148" s="144" t="str">
        <f>IFERROR(IF(OR(AND(C148="",D148&lt;E148,OR(WEEKDAY(A148,2)=1,WEEKDAY(A148,2)&gt;=6)),AND(C148="",D148&gt;E148,OR(WEEKDAY(A148,2)&gt;=5)),AND(C148&lt;&gt;"",D148&gt;E148,WEEKDAY(A148,2)&gt;=5)),ColTime(Data!$J$6,Data!$L$6,D148,E148),""),"")</f>
        <v/>
      </c>
      <c r="S148" s="212" t="str">
        <f>IFERROR(IF(OR(AND(WEEKDAY(A148,2)&gt;1,WEEKDAY(A148,2)&lt;6,D148&lt;E148,C148=""),AND(C148="",WEEKDAY(A148,2)=1,E148&lt;D148),AND(C148&lt;&gt;"",D148&lt;E148,WEEKDAY(A148,2)&gt;1,WEEKDAY(A148,2)&lt;4),AND(C148&lt;&gt;"",D148&gt;E148,WEEKDAY(A148,2)=1)),ColTime(Data!$J$6,Data!$L$6,D148,E148),""),"")</f>
        <v/>
      </c>
      <c r="T148" s="212"/>
      <c r="U148" s="213" t="str">
        <f>IF(F148="","",IF(AND(C148&lt;&gt;"",OR(D148&lt;E148,AND(D148&gt;E148,C454&lt;&gt;""))),ColTime(Data!$J$6,Data!$L$6,D148,E148),""))</f>
        <v/>
      </c>
      <c r="V148" s="214"/>
      <c r="W148" s="148"/>
      <c r="Z148" s="148"/>
      <c r="AE148" s="194"/>
    </row>
    <row r="149" spans="1:31" ht="15" customHeight="1" x14ac:dyDescent="0.2">
      <c r="A149" s="151">
        <f t="shared" si="54"/>
        <v>43974</v>
      </c>
      <c r="B149" s="160" t="str">
        <f t="shared" si="46"/>
        <v>Lø</v>
      </c>
      <c r="C149" s="161" t="str">
        <f t="shared" si="47"/>
        <v/>
      </c>
      <c r="D149" s="162"/>
      <c r="E149" s="162"/>
      <c r="F149" s="142" t="str">
        <f t="shared" si="48"/>
        <v/>
      </c>
      <c r="G149" s="270"/>
      <c r="H149" s="270"/>
      <c r="I149" s="270"/>
      <c r="J149" s="143" t="str">
        <f>IF(OR(AND(C149&lt;&gt;"",D149&gt;E149,WEEKDAY(A149,2)=5),AND(C149="",WEEKDAY(A149,2)&gt;5)),IF(D149="","",ColTime(Data!$J$3,Data!$L$3,D149,E149)),"")</f>
        <v/>
      </c>
      <c r="K149" s="143" t="str">
        <f t="shared" si="49"/>
        <v/>
      </c>
      <c r="L149" s="144" t="str">
        <f t="shared" si="50"/>
        <v/>
      </c>
      <c r="M149" s="144" t="str">
        <f>IFERROR(IF(AND(C149="",WEEKDAY(A149,2)&gt;5),IF(D149="","",(IF(E149-MAX(D149,(15/24))+(E149&lt;D149)&lt;0,0,E149-MAX(D149,(15/24))+($E149&lt;D149)))-(IF((E149-MAX(D149,(23/24))+(E149&lt;D149))&lt;0,0,(E149-MAX(D149,(23/24))+(E149&lt;D149))))),o),"")</f>
        <v/>
      </c>
      <c r="N149" s="144" t="str">
        <f t="shared" si="51"/>
        <v/>
      </c>
      <c r="O149" s="192" t="str">
        <f t="shared" si="52"/>
        <v/>
      </c>
      <c r="P149" s="192" t="str">
        <f t="shared" si="53"/>
        <v/>
      </c>
      <c r="Q149" s="146" t="str">
        <f t="shared" si="55"/>
        <v/>
      </c>
      <c r="R149" s="144" t="str">
        <f>IFERROR(IF(OR(AND(C149="",D149&lt;E149,OR(WEEKDAY(A149,2)=1,WEEKDAY(A149,2)&gt;=6)),AND(C149="",D149&gt;E149,OR(WEEKDAY(A149,2)&gt;=5)),AND(C149&lt;&gt;"",D149&gt;E149,WEEKDAY(A149,2)&gt;=5)),ColTime(Data!$J$6,Data!$L$6,D149,E149),""),"")</f>
        <v/>
      </c>
      <c r="S149" s="212" t="str">
        <f>IFERROR(IF(OR(AND(WEEKDAY(A149,2)&gt;1,WEEKDAY(A149,2)&lt;6,D149&lt;E149,C149=""),AND(C149="",WEEKDAY(A149,2)=1,E149&lt;D149),AND(C149&lt;&gt;"",D149&lt;E149,WEEKDAY(A149,2)&gt;1,WEEKDAY(A149,2)&lt;4),AND(C149&lt;&gt;"",D149&gt;E149,WEEKDAY(A149,2)=1)),ColTime(Data!$J$6,Data!$L$6,D149,E149),""),"")</f>
        <v/>
      </c>
      <c r="T149" s="212"/>
      <c r="U149" s="213" t="str">
        <f>IF(F149="","",IF(AND(C149&lt;&gt;"",OR(D149&lt;E149,AND(D149&gt;E149,C455&lt;&gt;""))),ColTime(Data!$J$6,Data!$L$6,D149,E149),""))</f>
        <v/>
      </c>
      <c r="V149" s="214"/>
      <c r="W149" s="148"/>
      <c r="Z149" s="148"/>
      <c r="AE149" s="194"/>
    </row>
    <row r="150" spans="1:31" ht="15" customHeight="1" x14ac:dyDescent="0.2">
      <c r="A150" s="151">
        <f t="shared" si="54"/>
        <v>43975</v>
      </c>
      <c r="B150" s="160" t="str">
        <f t="shared" si="46"/>
        <v>Sø</v>
      </c>
      <c r="C150" s="161" t="str">
        <f t="shared" si="47"/>
        <v/>
      </c>
      <c r="D150" s="162"/>
      <c r="E150" s="162"/>
      <c r="F150" s="142" t="str">
        <f t="shared" si="48"/>
        <v/>
      </c>
      <c r="G150" s="270"/>
      <c r="H150" s="270"/>
      <c r="I150" s="270"/>
      <c r="J150" s="143" t="str">
        <f>IF(OR(AND(C150&lt;&gt;"",D150&gt;E150,WEEKDAY(A150,2)=5),AND(C150="",WEEKDAY(A150,2)&gt;5)),IF(D150="","",ColTime(Data!$J$3,Data!$L$3,D150,E150)),"")</f>
        <v/>
      </c>
      <c r="K150" s="143" t="str">
        <f t="shared" si="49"/>
        <v/>
      </c>
      <c r="L150" s="144" t="str">
        <f t="shared" si="50"/>
        <v/>
      </c>
      <c r="M150" s="144" t="str">
        <f>IFERROR(IF(AND(C150="",WEEKDAY(A150,2)&gt;5),IF(D150="","",(IF(E150-MAX(D150,(15/24))+(E150&lt;D150)&lt;0,0,E150-MAX(D150,(15/24))+($E150&lt;D150)))-(IF((E150-MAX(D150,(23/24))+(E150&lt;D150))&lt;0,0,(E150-MAX(D150,(23/24))+(E150&lt;D150))))),o),"")</f>
        <v/>
      </c>
      <c r="N150" s="144" t="str">
        <f t="shared" si="51"/>
        <v/>
      </c>
      <c r="O150" s="192" t="str">
        <f t="shared" si="52"/>
        <v/>
      </c>
      <c r="P150" s="192" t="str">
        <f t="shared" si="53"/>
        <v/>
      </c>
      <c r="Q150" s="146" t="str">
        <f t="shared" si="55"/>
        <v/>
      </c>
      <c r="R150" s="144" t="str">
        <f>IFERROR(IF(OR(AND(C150="",D150&lt;E150,OR(WEEKDAY(A150,2)=1,WEEKDAY(A150,2)&gt;=6)),AND(C150="",D150&gt;E150,OR(WEEKDAY(A150,2)&gt;=5)),AND(C150&lt;&gt;"",D150&gt;E150,WEEKDAY(A150,2)&gt;=5)),ColTime(Data!$J$6,Data!$L$6,D150,E150),""),"")</f>
        <v/>
      </c>
      <c r="S150" s="212" t="str">
        <f>IFERROR(IF(OR(AND(WEEKDAY(A150,2)&gt;1,WEEKDAY(A150,2)&lt;6,D150&lt;E150,C150=""),AND(C150="",WEEKDAY(A150,2)=1,E150&lt;D150),AND(C150&lt;&gt;"",D150&lt;E150,WEEKDAY(A150,2)&gt;1,WEEKDAY(A150,2)&lt;4),AND(C150&lt;&gt;"",D150&gt;E150,WEEKDAY(A150,2)=1)),ColTime(Data!$J$6,Data!$L$6,D150,E150),""),"")</f>
        <v/>
      </c>
      <c r="T150" s="212"/>
      <c r="U150" s="213" t="str">
        <f>IF(F150="","",IF(AND(C150&lt;&gt;"",OR(D150&lt;E150,AND(D150&gt;E150,C456&lt;&gt;""))),ColTime(Data!$J$6,Data!$L$6,D150,E150),""))</f>
        <v/>
      </c>
      <c r="V150" s="214"/>
      <c r="W150" s="148"/>
      <c r="Z150" s="148"/>
      <c r="AE150" s="194"/>
    </row>
    <row r="151" spans="1:31" ht="15" customHeight="1" x14ac:dyDescent="0.2">
      <c r="A151" s="151">
        <f t="shared" si="54"/>
        <v>43976</v>
      </c>
      <c r="B151" s="160" t="str">
        <f t="shared" si="46"/>
        <v>Ma</v>
      </c>
      <c r="C151" s="161" t="str">
        <f t="shared" si="47"/>
        <v/>
      </c>
      <c r="D151" s="162"/>
      <c r="E151" s="162"/>
      <c r="F151" s="142" t="str">
        <f t="shared" si="48"/>
        <v/>
      </c>
      <c r="G151" s="270"/>
      <c r="H151" s="270"/>
      <c r="I151" s="270"/>
      <c r="J151" s="143" t="str">
        <f>IF(OR(AND(C151&lt;&gt;"",D151&gt;E151,WEEKDAY(A151,2)=5),AND(C151="",WEEKDAY(A151,2)&gt;5)),IF(D151="","",ColTime(Data!$J$3,Data!$L$3,D151,E151)),"")</f>
        <v/>
      </c>
      <c r="K151" s="143" t="str">
        <f t="shared" si="49"/>
        <v/>
      </c>
      <c r="L151" s="144" t="str">
        <f t="shared" si="50"/>
        <v/>
      </c>
      <c r="M151" s="144" t="str">
        <f>IFERROR(IF(AND(C151="",WEEKDAY(A151,2)&gt;5),IF(D151="","",(IF(E151-MAX(D151,(15/24))+(E151&lt;D151)&lt;0,0,E151-MAX(D151,(15/24))+($E151&lt;D151)))-(IF((E151-MAX(D151,(23/24))+(E151&lt;D151))&lt;0,0,(E151-MAX(D151,(23/24))+(E151&lt;D151))))),o),"")</f>
        <v/>
      </c>
      <c r="N151" s="144" t="str">
        <f t="shared" si="51"/>
        <v/>
      </c>
      <c r="O151" s="192" t="str">
        <f t="shared" si="52"/>
        <v/>
      </c>
      <c r="P151" s="192" t="str">
        <f t="shared" si="53"/>
        <v/>
      </c>
      <c r="Q151" s="146" t="str">
        <f t="shared" si="55"/>
        <v/>
      </c>
      <c r="R151" s="144" t="str">
        <f>IFERROR(IF(OR(AND(C151="",D151&lt;E151,OR(WEEKDAY(A151,2)=1,WEEKDAY(A151,2)&gt;=6)),AND(C151="",D151&gt;E151,OR(WEEKDAY(A151,2)&gt;=5)),AND(C151&lt;&gt;"",D151&gt;E151,WEEKDAY(A151,2)&gt;=5)),ColTime(Data!$J$6,Data!$L$6,D151,E151),""),"")</f>
        <v/>
      </c>
      <c r="S151" s="212" t="str">
        <f>IFERROR(IF(OR(AND(WEEKDAY(A151,2)&gt;1,WEEKDAY(A151,2)&lt;6,D151&lt;E151,C151=""),AND(C151="",WEEKDAY(A151,2)=1,E151&lt;D151),AND(C151&lt;&gt;"",D151&lt;E151,WEEKDAY(A151,2)&gt;1,WEEKDAY(A151,2)&lt;4),AND(C151&lt;&gt;"",D151&gt;E151,WEEKDAY(A151,2)=1)),ColTime(Data!$J$6,Data!$L$6,D151,E151),""),"")</f>
        <v/>
      </c>
      <c r="T151" s="212"/>
      <c r="U151" s="213" t="str">
        <f>IF(F151="","",IF(AND(C151&lt;&gt;"",OR(D151&lt;E151,AND(D151&gt;E151,C457&lt;&gt;""))),ColTime(Data!$J$6,Data!$L$6,D151,E151),""))</f>
        <v/>
      </c>
      <c r="V151" s="214"/>
      <c r="W151" s="148"/>
      <c r="Z151" s="148"/>
      <c r="AE151" s="194"/>
    </row>
    <row r="152" spans="1:31" ht="15" customHeight="1" x14ac:dyDescent="0.2">
      <c r="A152" s="151">
        <f t="shared" si="54"/>
        <v>43977</v>
      </c>
      <c r="B152" s="160" t="str">
        <f t="shared" si="46"/>
        <v>Ti</v>
      </c>
      <c r="C152" s="161" t="str">
        <f t="shared" si="47"/>
        <v/>
      </c>
      <c r="D152" s="162"/>
      <c r="E152" s="162"/>
      <c r="F152" s="142" t="str">
        <f t="shared" si="48"/>
        <v/>
      </c>
      <c r="G152" s="270"/>
      <c r="H152" s="270"/>
      <c r="I152" s="270"/>
      <c r="J152" s="143" t="str">
        <f>IF(OR(AND(C152&lt;&gt;"",D152&gt;E152,WEEKDAY(A152,2)=5),AND(C152="",WEEKDAY(A152,2)&gt;5)),IF(D152="","",ColTime(Data!$J$3,Data!$L$3,D152,E152)),"")</f>
        <v/>
      </c>
      <c r="K152" s="143" t="str">
        <f t="shared" si="49"/>
        <v/>
      </c>
      <c r="L152" s="144" t="str">
        <f t="shared" si="50"/>
        <v/>
      </c>
      <c r="M152" s="144" t="str">
        <f>IFERROR(IF(AND(C152="",WEEKDAY(A152,2)&gt;5),IF(D152="","",(IF(E152-MAX(D152,(15/24))+(E152&lt;D152)&lt;0,0,E152-MAX(D152,(15/24))+($E152&lt;D152)))-(IF((E152-MAX(D152,(23/24))+(E152&lt;D152))&lt;0,0,(E152-MAX(D152,(23/24))+(E152&lt;D152))))),o),"")</f>
        <v/>
      </c>
      <c r="N152" s="144" t="str">
        <f t="shared" si="51"/>
        <v/>
      </c>
      <c r="O152" s="192" t="str">
        <f t="shared" si="52"/>
        <v/>
      </c>
      <c r="P152" s="192" t="str">
        <f t="shared" si="53"/>
        <v/>
      </c>
      <c r="Q152" s="146" t="str">
        <f t="shared" si="55"/>
        <v/>
      </c>
      <c r="R152" s="144" t="str">
        <f>IFERROR(IF(OR(AND(C152="",D152&lt;E152,OR(WEEKDAY(A152,2)=1,WEEKDAY(A152,2)&gt;=6)),AND(C152="",D152&gt;E152,OR(WEEKDAY(A152,2)&gt;=5)),AND(C152&lt;&gt;"",D152&gt;E152,WEEKDAY(A152,2)&gt;=5)),ColTime(Data!$J$6,Data!$L$6,D152,E152),""),"")</f>
        <v/>
      </c>
      <c r="S152" s="212" t="str">
        <f>IFERROR(IF(OR(AND(WEEKDAY(A152,2)&gt;1,WEEKDAY(A152,2)&lt;6,D152&lt;E152,C152=""),AND(C152="",WEEKDAY(A152,2)=1,E152&lt;D152),AND(C152&lt;&gt;"",D152&lt;E152,WEEKDAY(A152,2)&gt;1,WEEKDAY(A152,2)&lt;4),AND(C152&lt;&gt;"",D152&gt;E152,WEEKDAY(A152,2)=1)),ColTime(Data!$J$6,Data!$L$6,D152,E152),""),"")</f>
        <v/>
      </c>
      <c r="T152" s="212"/>
      <c r="U152" s="213" t="str">
        <f>IF(F152="","",IF(AND(C152&lt;&gt;"",OR(D152&lt;E152,AND(D152&gt;E152,C458&lt;&gt;""))),ColTime(Data!$J$6,Data!$L$6,D152,E152),""))</f>
        <v/>
      </c>
      <c r="V152" s="214"/>
      <c r="W152" s="148"/>
      <c r="Z152" s="148"/>
      <c r="AE152" s="194"/>
    </row>
    <row r="153" spans="1:31" ht="15" customHeight="1" x14ac:dyDescent="0.2">
      <c r="A153" s="151">
        <f t="shared" si="54"/>
        <v>43978</v>
      </c>
      <c r="B153" s="160" t="str">
        <f t="shared" si="46"/>
        <v>On</v>
      </c>
      <c r="C153" s="161" t="str">
        <f t="shared" si="47"/>
        <v/>
      </c>
      <c r="D153" s="162"/>
      <c r="E153" s="162"/>
      <c r="F153" s="142" t="str">
        <f t="shared" si="48"/>
        <v/>
      </c>
      <c r="G153" s="270"/>
      <c r="H153" s="270"/>
      <c r="I153" s="270"/>
      <c r="J153" s="143" t="str">
        <f>IF(OR(AND(C153&lt;&gt;"",D153&gt;E153,WEEKDAY(A153,2)=5),AND(C153="",WEEKDAY(A153,2)&gt;5)),IF(D153="","",ColTime(Data!$J$3,Data!$L$3,D153,E153)),"")</f>
        <v/>
      </c>
      <c r="K153" s="143" t="str">
        <f t="shared" si="49"/>
        <v/>
      </c>
      <c r="L153" s="144" t="str">
        <f t="shared" si="50"/>
        <v/>
      </c>
      <c r="M153" s="144" t="str">
        <f>IFERROR(IF(AND(C153="",WEEKDAY(A153,2)&gt;5),IF(D153="","",(IF(E153-MAX(D153,(15/24))+(E153&lt;D153)&lt;0,0,E153-MAX(D153,(15/24))+($E153&lt;D153)))-(IF((E153-MAX(D153,(23/24))+(E153&lt;D153))&lt;0,0,(E153-MAX(D153,(23/24))+(E153&lt;D153))))),o),"")</f>
        <v/>
      </c>
      <c r="N153" s="144" t="str">
        <f t="shared" si="51"/>
        <v/>
      </c>
      <c r="O153" s="192" t="str">
        <f t="shared" si="52"/>
        <v/>
      </c>
      <c r="P153" s="192" t="str">
        <f t="shared" si="53"/>
        <v/>
      </c>
      <c r="Q153" s="146" t="str">
        <f t="shared" si="55"/>
        <v/>
      </c>
      <c r="R153" s="144" t="str">
        <f>IFERROR(IF(OR(AND(C153="",D153&lt;E153,OR(WEEKDAY(A153,2)=1,WEEKDAY(A153,2)&gt;=6)),AND(C153="",D153&gt;E153,OR(WEEKDAY(A153,2)&gt;=5)),AND(C153&lt;&gt;"",D153&gt;E153,WEEKDAY(A153,2)&gt;=5)),ColTime(Data!$J$6,Data!$L$6,D153,E153),""),"")</f>
        <v/>
      </c>
      <c r="S153" s="212" t="str">
        <f>IFERROR(IF(OR(AND(WEEKDAY(A153,2)&gt;1,WEEKDAY(A153,2)&lt;6,D153&lt;E153,C153=""),AND(C153="",WEEKDAY(A153,2)=1,E153&lt;D153),AND(C153&lt;&gt;"",D153&lt;E153,WEEKDAY(A153,2)&gt;1,WEEKDAY(A153,2)&lt;4),AND(C153&lt;&gt;"",D153&gt;E153,WEEKDAY(A153,2)=1)),ColTime(Data!$J$6,Data!$L$6,D153,E153),""),"")</f>
        <v/>
      </c>
      <c r="T153" s="212"/>
      <c r="U153" s="213" t="str">
        <f>IF(F153="","",IF(AND(C153&lt;&gt;"",OR(D153&lt;E153,AND(D153&gt;E153,C459&lt;&gt;""))),ColTime(Data!$J$6,Data!$L$6,D153,E153),""))</f>
        <v/>
      </c>
      <c r="V153" s="214"/>
      <c r="W153" s="148"/>
      <c r="Z153" s="148"/>
      <c r="AE153" s="194"/>
    </row>
    <row r="154" spans="1:31" ht="15" customHeight="1" x14ac:dyDescent="0.2">
      <c r="A154" s="151">
        <f t="shared" si="54"/>
        <v>43979</v>
      </c>
      <c r="B154" s="160" t="str">
        <f t="shared" ref="B154:B183" si="56">PROPER(TEXT(A154,"ddd"))</f>
        <v>To</v>
      </c>
      <c r="C154" s="161" t="str">
        <f t="shared" ref="C154:C183" si="57">HelligdagsNavn(A154,0,0)</f>
        <v/>
      </c>
      <c r="D154" s="162"/>
      <c r="E154" s="162"/>
      <c r="F154" s="142" t="str">
        <f t="shared" ref="F154:F183" si="58">IF(D154="","",(E154-D154)+(D154&gt;E154))</f>
        <v/>
      </c>
      <c r="G154" s="270"/>
      <c r="H154" s="270"/>
      <c r="I154" s="270"/>
      <c r="J154" s="143" t="str">
        <f>IF(OR(AND(C154&lt;&gt;"",D154&gt;E154,WEEKDAY(A154,2)=5),AND(C154="",WEEKDAY(A154,2)&gt;5)),IF(D154="","",ColTime(Data!$J$3,Data!$L$3,D154,E154)),"")</f>
        <v/>
      </c>
      <c r="K154" s="143" t="str">
        <f t="shared" ref="K154:K183" si="59">IF(C154&lt;&gt;"",IF(D154="","",(IF(E154-MAX(D154,(7/24))+(E154&lt;D154)&lt;0,0,E154-MAX(D154,(7/24))+(E154&lt;D154)))-(IF((E154-MAX(D154,(15/24))+(E154&lt;D154))&lt;0,0,(E154-MAX(D154,(15/24))+(E154&lt;D154))))),"")</f>
        <v/>
      </c>
      <c r="L154" s="144" t="str">
        <f t="shared" ref="L154:L183" si="60">IFERROR(IF(AND(C154="",WEEKDAY(A154,2)&lt;6),IF(D154="","",(IF(E154-MAX(D154,(15/24))+(E154&lt;D154)&lt;0,0,E154-MAX(D154,(15/24))+(E154&lt;D154)))-(IF((E154-MAX(D154,(23/24))+(E154&lt;D154))&lt;0,0,(E154-MAX(D154,(23/24))+(E154&lt;D154))))),""),"")</f>
        <v/>
      </c>
      <c r="M154" s="144" t="str">
        <f>IFERROR(IF(AND(C154="",WEEKDAY(A154,2)&gt;5),IF(D154="","",(IF(E154-MAX(D154,(15/24))+(E154&lt;D154)&lt;0,0,E154-MAX(D154,(15/24))+($E154&lt;D154)))-(IF((E154-MAX(D154,(23/24))+(E154&lt;D154))&lt;0,0,(E154-MAX(D154,(23/24))+(E154&lt;D154))))),o),"")</f>
        <v/>
      </c>
      <c r="N154" s="144" t="str">
        <f t="shared" ref="N154:N183" si="61">IF(C154&lt;&gt;"",IF(D154="","",(IF(E154-MAX(D154,(15/24))+(E154&lt;D154)&lt;0,0,E154-MAX(D154,(15/24))+(E154&lt;D154)))-(IF((E154-MAX(D154,(23/24))+(E154&lt;D154))&lt;0,0,(E154-MAX(D154,(23/24))+(E154&lt;D154))))),"")</f>
        <v/>
      </c>
      <c r="O154" s="192" t="str">
        <f t="shared" ref="O154:O183" si="62">IF(A154="","",IF(AND(C154="",WEEKDAY(A154,2)&lt;5),IF(D154="","",(IF(E154-MAX(D154,(23/24))+(E154&lt;D154)&lt;0,0,E154-MAX(D154,(23/24))+(E154&lt;D154)))-(IF((E154-MAX(D154,(24/24))+(E154&lt;D154))&lt;0,0,(E154-MAX(D154,(24/24))+(E154&lt;D154))))),""))</f>
        <v/>
      </c>
      <c r="P154" s="192" t="str">
        <f t="shared" ref="P154:P183" si="63">IFERROR(IF(AND(C154="",WEEKDAY(A154,2)&gt;4),IF(D154="","",(IF(E154-MAX(D154,(23/24))+(E154&lt;D154)&lt;0,0,E154-MAX(D154,(23/24))+(E154&lt;D154)))-(IF((E154-MAX(D154,(24/24))+(E154&lt;D154))&lt;0,0,(E154-MAX(D154,(24/24))+(E154&lt;D154))))),""),"")</f>
        <v/>
      </c>
      <c r="Q154" s="146" t="str">
        <f t="shared" si="55"/>
        <v/>
      </c>
      <c r="R154" s="144" t="str">
        <f>IFERROR(IF(OR(AND(C154="",D154&lt;E154,OR(WEEKDAY(A154,2)=1,WEEKDAY(A154,2)&gt;=6)),AND(C154="",D154&gt;E154,OR(WEEKDAY(A154,2)&gt;=5)),AND(C154&lt;&gt;"",D154&gt;E154,WEEKDAY(A154,2)&gt;=5)),ColTime(Data!$J$6,Data!$L$6,D154,E154),""),"")</f>
        <v/>
      </c>
      <c r="S154" s="212" t="str">
        <f>IFERROR(IF(OR(AND(WEEKDAY(A154,2)&gt;1,WEEKDAY(A154,2)&lt;6,D154&lt;E154,C154=""),AND(C154="",WEEKDAY(A154,2)=1,E154&lt;D154),AND(C154&lt;&gt;"",D154&lt;E154,WEEKDAY(A154,2)&gt;1,WEEKDAY(A154,2)&lt;4),AND(C154&lt;&gt;"",D154&gt;E154,WEEKDAY(A154,2)=1)),ColTime(Data!$J$6,Data!$L$6,D154,E154),""),"")</f>
        <v/>
      </c>
      <c r="T154" s="212"/>
      <c r="U154" s="213" t="str">
        <f>IF(F154="","",IF(AND(C154&lt;&gt;"",OR(D154&lt;E154,AND(D154&gt;E154,C460&lt;&gt;""))),ColTime(Data!$J$6,Data!$L$6,D154,E154),""))</f>
        <v/>
      </c>
      <c r="V154" s="214"/>
      <c r="W154" s="148"/>
      <c r="Z154" s="148"/>
      <c r="AE154" s="194"/>
    </row>
    <row r="155" spans="1:31" ht="15" customHeight="1" x14ac:dyDescent="0.2">
      <c r="A155" s="151">
        <f t="shared" si="54"/>
        <v>43980</v>
      </c>
      <c r="B155" s="160" t="str">
        <f t="shared" si="56"/>
        <v>Fr</v>
      </c>
      <c r="C155" s="161" t="str">
        <f t="shared" si="57"/>
        <v/>
      </c>
      <c r="D155" s="162"/>
      <c r="E155" s="162"/>
      <c r="F155" s="142" t="str">
        <f t="shared" si="58"/>
        <v/>
      </c>
      <c r="G155" s="270"/>
      <c r="H155" s="270"/>
      <c r="I155" s="270"/>
      <c r="J155" s="143" t="str">
        <f>IF(OR(AND(C155&lt;&gt;"",D155&gt;E155,WEEKDAY(A155,2)=5),AND(C155="",WEEKDAY(A155,2)&gt;5)),IF(D155="","",ColTime(Data!$J$3,Data!$L$3,D155,E155)),"")</f>
        <v/>
      </c>
      <c r="K155" s="143" t="str">
        <f t="shared" si="59"/>
        <v/>
      </c>
      <c r="L155" s="144" t="str">
        <f t="shared" si="60"/>
        <v/>
      </c>
      <c r="M155" s="144" t="str">
        <f>IFERROR(IF(AND(C155="",WEEKDAY(A155,2)&gt;5),IF(D155="","",(IF(E155-MAX(D155,(15/24))+(E155&lt;D155)&lt;0,0,E155-MAX(D155,(15/24))+($E155&lt;D155)))-(IF((E155-MAX(D155,(23/24))+(E155&lt;D155))&lt;0,0,(E155-MAX(D155,(23/24))+(E155&lt;D155))))),o),"")</f>
        <v/>
      </c>
      <c r="N155" s="144" t="str">
        <f t="shared" si="61"/>
        <v/>
      </c>
      <c r="O155" s="192" t="str">
        <f t="shared" si="62"/>
        <v/>
      </c>
      <c r="P155" s="192" t="str">
        <f t="shared" si="63"/>
        <v/>
      </c>
      <c r="Q155" s="146" t="str">
        <f t="shared" si="55"/>
        <v/>
      </c>
      <c r="R155" s="144" t="str">
        <f>IFERROR(IF(OR(AND(C155="",D155&lt;E155,OR(WEEKDAY(A155,2)=1,WEEKDAY(A155,2)&gt;=6)),AND(C155="",D155&gt;E155,OR(WEEKDAY(A155,2)&gt;=5)),AND(C155&lt;&gt;"",D155&gt;E155,WEEKDAY(A155,2)&gt;=5)),ColTime(Data!$J$6,Data!$L$6,D155,E155),""),"")</f>
        <v/>
      </c>
      <c r="S155" s="212" t="str">
        <f>IFERROR(IF(OR(AND(WEEKDAY(A155,2)&gt;1,WEEKDAY(A155,2)&lt;6,D155&lt;E155,C155=""),AND(C155="",WEEKDAY(A155,2)=1,E155&lt;D155),AND(C155&lt;&gt;"",D155&lt;E155,WEEKDAY(A155,2)&gt;1,WEEKDAY(A155,2)&lt;4),AND(C155&lt;&gt;"",D155&gt;E155,WEEKDAY(A155,2)=1)),ColTime(Data!$J$6,Data!$L$6,D155,E155),""),"")</f>
        <v/>
      </c>
      <c r="T155" s="212"/>
      <c r="U155" s="213" t="str">
        <f>IF(F155="","",IF(AND(C155&lt;&gt;"",OR(D155&lt;E155,AND(D155&gt;E155,C461&lt;&gt;""))),ColTime(Data!$J$6,Data!$L$6,D155,E155),""))</f>
        <v/>
      </c>
      <c r="V155" s="214"/>
      <c r="W155" s="148"/>
      <c r="Z155" s="148"/>
      <c r="AE155" s="194"/>
    </row>
    <row r="156" spans="1:31" ht="15" customHeight="1" x14ac:dyDescent="0.2">
      <c r="A156" s="151">
        <f t="shared" si="54"/>
        <v>43981</v>
      </c>
      <c r="B156" s="160" t="str">
        <f t="shared" si="56"/>
        <v>Lø</v>
      </c>
      <c r="C156" s="161" t="str">
        <f t="shared" si="57"/>
        <v/>
      </c>
      <c r="D156" s="162"/>
      <c r="E156" s="162"/>
      <c r="F156" s="142" t="str">
        <f t="shared" si="58"/>
        <v/>
      </c>
      <c r="G156" s="270"/>
      <c r="H156" s="270"/>
      <c r="I156" s="270"/>
      <c r="J156" s="143" t="str">
        <f>IF(OR(AND(C156&lt;&gt;"",D156&gt;E156,WEEKDAY(A156,2)=5),AND(C156="",WEEKDAY(A156,2)&gt;5)),IF(D156="","",ColTime(Data!$J$3,Data!$L$3,D156,E156)),"")</f>
        <v/>
      </c>
      <c r="K156" s="143" t="str">
        <f t="shared" si="59"/>
        <v/>
      </c>
      <c r="L156" s="144" t="str">
        <f t="shared" si="60"/>
        <v/>
      </c>
      <c r="M156" s="144" t="str">
        <f>IFERROR(IF(AND(C156="",WEEKDAY(A156,2)&gt;5),IF(D156="","",(IF(E156-MAX(D156,(15/24))+(E156&lt;D156)&lt;0,0,E156-MAX(D156,(15/24))+($E156&lt;D156)))-(IF((E156-MAX(D156,(23/24))+(E156&lt;D156))&lt;0,0,(E156-MAX(D156,(23/24))+(E156&lt;D156))))),o),"")</f>
        <v/>
      </c>
      <c r="N156" s="144" t="str">
        <f t="shared" si="61"/>
        <v/>
      </c>
      <c r="O156" s="192" t="str">
        <f t="shared" si="62"/>
        <v/>
      </c>
      <c r="P156" s="192" t="str">
        <f t="shared" si="63"/>
        <v/>
      </c>
      <c r="Q156" s="146" t="str">
        <f t="shared" si="55"/>
        <v/>
      </c>
      <c r="R156" s="144" t="str">
        <f>IFERROR(IF(OR(AND(C156="",D156&lt;E156,OR(WEEKDAY(A156,2)=1,WEEKDAY(A156,2)&gt;=6)),AND(C156="",D156&gt;E156,OR(WEEKDAY(A156,2)&gt;=5)),AND(C156&lt;&gt;"",D156&gt;E156,WEEKDAY(A156,2)&gt;=5)),ColTime(Data!$J$6,Data!$L$6,D156,E156),""),"")</f>
        <v/>
      </c>
      <c r="S156" s="212" t="str">
        <f>IFERROR(IF(OR(AND(WEEKDAY(A156,2)&gt;1,WEEKDAY(A156,2)&lt;6,D156&lt;E156,C156=""),AND(C156="",WEEKDAY(A156,2)=1,E156&lt;D156),AND(C156&lt;&gt;"",D156&lt;E156,WEEKDAY(A156,2)&gt;1,WEEKDAY(A156,2)&lt;4),AND(C156&lt;&gt;"",D156&gt;E156,WEEKDAY(A156,2)=1)),ColTime(Data!$J$6,Data!$L$6,D156,E156),""),"")</f>
        <v/>
      </c>
      <c r="T156" s="212"/>
      <c r="U156" s="213" t="str">
        <f>IF(F156="","",IF(AND(C156&lt;&gt;"",OR(D156&lt;E156,AND(D156&gt;E156,C462&lt;&gt;""))),ColTime(Data!$J$6,Data!$L$6,D156,E156),""))</f>
        <v/>
      </c>
      <c r="V156" s="214"/>
      <c r="W156" s="148"/>
      <c r="Z156" s="148"/>
      <c r="AE156" s="194"/>
    </row>
    <row r="157" spans="1:31" ht="15" customHeight="1" x14ac:dyDescent="0.2">
      <c r="A157" s="151">
        <f t="shared" si="54"/>
        <v>43982</v>
      </c>
      <c r="B157" s="160" t="str">
        <f t="shared" si="56"/>
        <v>Sø</v>
      </c>
      <c r="C157" s="161" t="str">
        <f t="shared" si="57"/>
        <v>Pinsedag</v>
      </c>
      <c r="D157" s="162"/>
      <c r="E157" s="162"/>
      <c r="F157" s="142" t="str">
        <f t="shared" si="58"/>
        <v/>
      </c>
      <c r="G157" s="270"/>
      <c r="H157" s="270"/>
      <c r="I157" s="270"/>
      <c r="J157" s="143" t="str">
        <f>IF(OR(AND(C157&lt;&gt;"",D157&gt;E157,WEEKDAY(A157,2)=5),AND(C157="",WEEKDAY(A157,2)&gt;5)),IF(D157="","",ColTime(Data!$J$3,Data!$L$3,D157,E157)),"")</f>
        <v/>
      </c>
      <c r="K157" s="143" t="str">
        <f t="shared" si="59"/>
        <v/>
      </c>
      <c r="L157" s="144" t="str">
        <f t="shared" si="60"/>
        <v/>
      </c>
      <c r="M157" s="144" t="str">
        <f>IFERROR(IF(AND(C157="",WEEKDAY(A157,2)&gt;5),IF(D157="","",(IF(E157-MAX(D157,(15/24))+(E157&lt;D157)&lt;0,0,E157-MAX(D157,(15/24))+($E157&lt;D157)))-(IF((E157-MAX(D157,(23/24))+(E157&lt;D157))&lt;0,0,(E157-MAX(D157,(23/24))+(E157&lt;D157))))),o),"")</f>
        <v/>
      </c>
      <c r="N157" s="144" t="str">
        <f t="shared" si="61"/>
        <v/>
      </c>
      <c r="O157" s="192" t="str">
        <f t="shared" si="62"/>
        <v/>
      </c>
      <c r="P157" s="192" t="str">
        <f t="shared" si="63"/>
        <v/>
      </c>
      <c r="Q157" s="146" t="str">
        <f t="shared" si="55"/>
        <v/>
      </c>
      <c r="R157" s="144" t="str">
        <f>IFERROR(IF(OR(AND(C157="",D157&lt;E157,OR(WEEKDAY(A157,2)=1,WEEKDAY(A157,2)&gt;=6)),AND(C157="",D157&gt;E157,OR(WEEKDAY(A157,2)&gt;=5)),AND(C157&lt;&gt;"",D157&gt;E157,WEEKDAY(A157,2)&gt;=5)),ColTime(Data!$J$6,Data!$L$6,D157,E157),""),"")</f>
        <v/>
      </c>
      <c r="S157" s="212" t="str">
        <f>IFERROR(IF(OR(AND(WEEKDAY(A157,2)&gt;1,WEEKDAY(A157,2)&lt;6,D157&lt;E157,C157=""),AND(C157="",WEEKDAY(A157,2)=1,E157&lt;D157),AND(C157&lt;&gt;"",D157&lt;E157,WEEKDAY(A157,2)&gt;1,WEEKDAY(A157,2)&lt;4),AND(C157&lt;&gt;"",D157&gt;E157,WEEKDAY(A157,2)=1)),ColTime(Data!$J$6,Data!$L$6,D157,E157),""),"")</f>
        <v/>
      </c>
      <c r="T157" s="212"/>
      <c r="U157" s="213" t="str">
        <f>IF(F157="","",IF(AND(C157&lt;&gt;"",OR(D157&lt;E157,AND(D157&gt;E157,C463&lt;&gt;""))),ColTime(Data!$J$6,Data!$L$6,D157,E157),""))</f>
        <v/>
      </c>
      <c r="V157" s="214"/>
      <c r="W157" s="148"/>
      <c r="Z157" s="148"/>
      <c r="AE157" s="194"/>
    </row>
    <row r="158" spans="1:31" ht="15" customHeight="1" x14ac:dyDescent="0.2">
      <c r="A158" s="151">
        <f t="shared" si="54"/>
        <v>43983</v>
      </c>
      <c r="B158" s="160" t="str">
        <f t="shared" si="56"/>
        <v>Ma</v>
      </c>
      <c r="C158" s="161" t="str">
        <f t="shared" si="57"/>
        <v>2. Pinsedag</v>
      </c>
      <c r="D158" s="162"/>
      <c r="E158" s="162"/>
      <c r="F158" s="142" t="str">
        <f t="shared" si="58"/>
        <v/>
      </c>
      <c r="G158" s="270"/>
      <c r="H158" s="270"/>
      <c r="I158" s="270"/>
      <c r="J158" s="143" t="str">
        <f>IF(OR(AND(C158&lt;&gt;"",D158&gt;E158,WEEKDAY(A158,2)=5),AND(C158="",WEEKDAY(A158,2)&gt;5)),IF(D158="","",ColTime(Data!$J$3,Data!$L$3,D158,E158)),"")</f>
        <v/>
      </c>
      <c r="K158" s="143" t="str">
        <f t="shared" si="59"/>
        <v/>
      </c>
      <c r="L158" s="144" t="str">
        <f t="shared" si="60"/>
        <v/>
      </c>
      <c r="M158" s="144" t="str">
        <f>IFERROR(IF(AND(C158="",WEEKDAY(A158,2)&gt;5),IF(D158="","",(IF(E158-MAX(D158,(15/24))+(E158&lt;D158)&lt;0,0,E158-MAX(D158,(15/24))+($E158&lt;D158)))-(IF((E158-MAX(D158,(23/24))+(E158&lt;D158))&lt;0,0,(E158-MAX(D158,(23/24))+(E158&lt;D158))))),o),"")</f>
        <v/>
      </c>
      <c r="N158" s="144" t="str">
        <f t="shared" si="61"/>
        <v/>
      </c>
      <c r="O158" s="192" t="str">
        <f t="shared" si="62"/>
        <v/>
      </c>
      <c r="P158" s="192" t="str">
        <f t="shared" si="63"/>
        <v/>
      </c>
      <c r="Q158" s="146" t="str">
        <f t="shared" si="55"/>
        <v/>
      </c>
      <c r="R158" s="144" t="str">
        <f>IFERROR(IF(OR(AND(C158="",D158&lt;E158,OR(WEEKDAY(A158,2)=1,WEEKDAY(A158,2)&gt;=6)),AND(C158="",D158&gt;E158,OR(WEEKDAY(A158,2)&gt;=5)),AND(C158&lt;&gt;"",D158&gt;E158,WEEKDAY(A158,2)&gt;=5)),ColTime(Data!$J$6,Data!$L$6,D158,E158),""),"")</f>
        <v/>
      </c>
      <c r="S158" s="212" t="str">
        <f>IFERROR(IF(OR(AND(WEEKDAY(A158,2)&gt;1,WEEKDAY(A158,2)&lt;6,D158&lt;E158,C158=""),AND(C158="",WEEKDAY(A158,2)=1,E158&lt;D158),AND(C158&lt;&gt;"",D158&lt;E158,WEEKDAY(A158,2)&gt;1,WEEKDAY(A158,2)&lt;4),AND(C158&lt;&gt;"",D158&gt;E158,WEEKDAY(A158,2)=1)),ColTime(Data!$J$6,Data!$L$6,D158,E158),""),"")</f>
        <v/>
      </c>
      <c r="T158" s="212"/>
      <c r="U158" s="213" t="str">
        <f>IF(F158="","",IF(AND(C158&lt;&gt;"",OR(D158&lt;E158,AND(D158&gt;E158,C464&lt;&gt;""))),ColTime(Data!$J$6,Data!$L$6,D158,E158),""))</f>
        <v/>
      </c>
      <c r="V158" s="214"/>
      <c r="W158" s="148"/>
      <c r="Z158" s="148"/>
      <c r="AE158" s="194"/>
    </row>
    <row r="159" spans="1:31" ht="15" customHeight="1" x14ac:dyDescent="0.2">
      <c r="A159" s="151">
        <f t="shared" si="54"/>
        <v>43984</v>
      </c>
      <c r="B159" s="160" t="str">
        <f t="shared" si="56"/>
        <v>Ti</v>
      </c>
      <c r="C159" s="161" t="str">
        <f t="shared" si="57"/>
        <v>3. Pinsedag</v>
      </c>
      <c r="D159" s="162"/>
      <c r="E159" s="162"/>
      <c r="F159" s="142" t="str">
        <f t="shared" si="58"/>
        <v/>
      </c>
      <c r="G159" s="270"/>
      <c r="H159" s="270"/>
      <c r="I159" s="270"/>
      <c r="J159" s="143" t="str">
        <f>IF(OR(AND(C159&lt;&gt;"",D159&gt;E159,WEEKDAY(A159,2)=5),AND(C159="",WEEKDAY(A159,2)&gt;5)),IF(D159="","",ColTime(Data!$J$3,Data!$L$3,D159,E159)),"")</f>
        <v/>
      </c>
      <c r="K159" s="143" t="str">
        <f t="shared" si="59"/>
        <v/>
      </c>
      <c r="L159" s="144" t="str">
        <f t="shared" si="60"/>
        <v/>
      </c>
      <c r="M159" s="144" t="str">
        <f>IFERROR(IF(AND(C159="",WEEKDAY(A159,2)&gt;5),IF(D159="","",(IF(E159-MAX(D159,(15/24))+(E159&lt;D159)&lt;0,0,E159-MAX(D159,(15/24))+($E159&lt;D159)))-(IF((E159-MAX(D159,(23/24))+(E159&lt;D159))&lt;0,0,(E159-MAX(D159,(23/24))+(E159&lt;D159))))),o),"")</f>
        <v/>
      </c>
      <c r="N159" s="144" t="str">
        <f t="shared" si="61"/>
        <v/>
      </c>
      <c r="O159" s="192" t="str">
        <f t="shared" si="62"/>
        <v/>
      </c>
      <c r="P159" s="192" t="str">
        <f t="shared" si="63"/>
        <v/>
      </c>
      <c r="Q159" s="146" t="str">
        <f t="shared" si="55"/>
        <v/>
      </c>
      <c r="R159" s="144" t="str">
        <f>IFERROR(IF(OR(AND(C159="",D159&lt;E159,OR(WEEKDAY(A159,2)=1,WEEKDAY(A159,2)&gt;=6)),AND(C159="",D159&gt;E159,OR(WEEKDAY(A159,2)&gt;=5)),AND(C159&lt;&gt;"",D159&gt;E159,WEEKDAY(A159,2)&gt;=5)),ColTime(Data!$J$6,Data!$L$6,D159,E159),""),"")</f>
        <v/>
      </c>
      <c r="S159" s="212" t="str">
        <f>IFERROR(IF(OR(AND(WEEKDAY(A159,2)&gt;1,WEEKDAY(A159,2)&lt;6,D159&lt;E159,C159=""),AND(C159="",WEEKDAY(A159,2)=1,E159&lt;D159),AND(C159&lt;&gt;"",D159&lt;E159,WEEKDAY(A159,2)&gt;1,WEEKDAY(A159,2)&lt;4),AND(C159&lt;&gt;"",D159&gt;E159,WEEKDAY(A159,2)=1)),ColTime(Data!$J$6,Data!$L$6,D159,E159),""),"")</f>
        <v/>
      </c>
      <c r="T159" s="212"/>
      <c r="U159" s="213" t="str">
        <f>IF(F159="","",IF(AND(C159&lt;&gt;"",OR(D159&lt;E159,AND(D159&gt;E159,C465&lt;&gt;""))),ColTime(Data!$J$6,Data!$L$6,D159,E159),""))</f>
        <v/>
      </c>
      <c r="V159" s="214"/>
      <c r="W159" s="148"/>
      <c r="Z159" s="148"/>
      <c r="AE159" s="194"/>
    </row>
    <row r="160" spans="1:31" ht="15" customHeight="1" x14ac:dyDescent="0.2">
      <c r="A160" s="151">
        <f t="shared" si="54"/>
        <v>43985</v>
      </c>
      <c r="B160" s="160" t="str">
        <f t="shared" si="56"/>
        <v>On</v>
      </c>
      <c r="C160" s="161" t="str">
        <f t="shared" si="57"/>
        <v/>
      </c>
      <c r="D160" s="162"/>
      <c r="E160" s="162"/>
      <c r="F160" s="142" t="str">
        <f t="shared" si="58"/>
        <v/>
      </c>
      <c r="G160" s="270"/>
      <c r="H160" s="270"/>
      <c r="I160" s="270"/>
      <c r="J160" s="143" t="str">
        <f>IF(OR(AND(C160&lt;&gt;"",D160&gt;E160,WEEKDAY(A160,2)=5),AND(C160="",WEEKDAY(A160,2)&gt;5)),IF(D160="","",ColTime(Data!$J$3,Data!$L$3,D160,E160)),"")</f>
        <v/>
      </c>
      <c r="K160" s="143" t="str">
        <f t="shared" si="59"/>
        <v/>
      </c>
      <c r="L160" s="144" t="str">
        <f t="shared" si="60"/>
        <v/>
      </c>
      <c r="M160" s="144" t="str">
        <f>IFERROR(IF(AND(C160="",WEEKDAY(A160,2)&gt;5),IF(D160="","",(IF(E160-MAX(D160,(15/24))+(E160&lt;D160)&lt;0,0,E160-MAX(D160,(15/24))+($E160&lt;D160)))-(IF((E160-MAX(D160,(23/24))+(E160&lt;D160))&lt;0,0,(E160-MAX(D160,(23/24))+(E160&lt;D160))))),o),"")</f>
        <v/>
      </c>
      <c r="N160" s="144" t="str">
        <f t="shared" si="61"/>
        <v/>
      </c>
      <c r="O160" s="192" t="str">
        <f t="shared" si="62"/>
        <v/>
      </c>
      <c r="P160" s="192" t="str">
        <f t="shared" si="63"/>
        <v/>
      </c>
      <c r="Q160" s="146" t="str">
        <f t="shared" si="55"/>
        <v/>
      </c>
      <c r="R160" s="144" t="str">
        <f>IFERROR(IF(OR(AND(C160="",D160&lt;E160,OR(WEEKDAY(A160,2)=1,WEEKDAY(A160,2)&gt;=6)),AND(C160="",D160&gt;E160,OR(WEEKDAY(A160,2)&gt;=5)),AND(C160&lt;&gt;"",D160&gt;E160,WEEKDAY(A160,2)&gt;=5)),ColTime(Data!$J$6,Data!$L$6,D160,E160),""),"")</f>
        <v/>
      </c>
      <c r="S160" s="212" t="str">
        <f>IFERROR(IF(OR(AND(WEEKDAY(A160,2)&gt;1,WEEKDAY(A160,2)&lt;6,D160&lt;E160,C160=""),AND(C160="",WEEKDAY(A160,2)=1,E160&lt;D160),AND(C160&lt;&gt;"",D160&lt;E160,WEEKDAY(A160,2)&gt;1,WEEKDAY(A160,2)&lt;4),AND(C160&lt;&gt;"",D160&gt;E160,WEEKDAY(A160,2)=1)),ColTime(Data!$J$6,Data!$L$6,D160,E160),""),"")</f>
        <v/>
      </c>
      <c r="T160" s="212"/>
      <c r="U160" s="213" t="str">
        <f>IF(F160="","",IF(AND(C160&lt;&gt;"",OR(D160&lt;E160,AND(D160&gt;E160,C466&lt;&gt;""))),ColTime(Data!$J$6,Data!$L$6,D160,E160),""))</f>
        <v/>
      </c>
      <c r="V160" s="214"/>
      <c r="W160" s="148"/>
      <c r="Z160" s="148"/>
      <c r="AE160" s="194"/>
    </row>
    <row r="161" spans="1:31" ht="15" customHeight="1" x14ac:dyDescent="0.2">
      <c r="A161" s="151">
        <f t="shared" si="54"/>
        <v>43986</v>
      </c>
      <c r="B161" s="160" t="str">
        <f t="shared" si="56"/>
        <v>To</v>
      </c>
      <c r="C161" s="161" t="str">
        <f t="shared" si="57"/>
        <v/>
      </c>
      <c r="D161" s="162"/>
      <c r="E161" s="162"/>
      <c r="F161" s="142" t="str">
        <f t="shared" si="58"/>
        <v/>
      </c>
      <c r="G161" s="270"/>
      <c r="H161" s="270"/>
      <c r="I161" s="270"/>
      <c r="J161" s="143" t="str">
        <f>IF(OR(AND(C161&lt;&gt;"",D161&gt;E161,WEEKDAY(A161,2)=5),AND(C161="",WEEKDAY(A161,2)&gt;5)),IF(D161="","",ColTime(Data!$J$3,Data!$L$3,D161,E161)),"")</f>
        <v/>
      </c>
      <c r="K161" s="143" t="str">
        <f t="shared" si="59"/>
        <v/>
      </c>
      <c r="L161" s="144" t="str">
        <f t="shared" si="60"/>
        <v/>
      </c>
      <c r="M161" s="144" t="str">
        <f>IFERROR(IF(AND(C161="",WEEKDAY(A161,2)&gt;5),IF(D161="","",(IF(E161-MAX(D161,(15/24))+(E161&lt;D161)&lt;0,0,E161-MAX(D161,(15/24))+($E161&lt;D161)))-(IF((E161-MAX(D161,(23/24))+(E161&lt;D161))&lt;0,0,(E161-MAX(D161,(23/24))+(E161&lt;D161))))),o),"")</f>
        <v/>
      </c>
      <c r="N161" s="144" t="str">
        <f t="shared" si="61"/>
        <v/>
      </c>
      <c r="O161" s="192" t="str">
        <f t="shared" si="62"/>
        <v/>
      </c>
      <c r="P161" s="192" t="str">
        <f t="shared" si="63"/>
        <v/>
      </c>
      <c r="Q161" s="146" t="str">
        <f t="shared" si="55"/>
        <v/>
      </c>
      <c r="R161" s="144" t="str">
        <f>IFERROR(IF(OR(AND(C161="",D161&lt;E161,OR(WEEKDAY(A161,2)=1,WEEKDAY(A161,2)&gt;=6)),AND(C161="",D161&gt;E161,OR(WEEKDAY(A161,2)&gt;=5)),AND(C161&lt;&gt;"",D161&gt;E161,WEEKDAY(A161,2)&gt;=5)),ColTime(Data!$J$6,Data!$L$6,D161,E161),""),"")</f>
        <v/>
      </c>
      <c r="S161" s="212" t="str">
        <f>IFERROR(IF(OR(AND(WEEKDAY(A161,2)&gt;1,WEEKDAY(A161,2)&lt;6,D161&lt;E161,C161=""),AND(C161="",WEEKDAY(A161,2)=1,E161&lt;D161),AND(C161&lt;&gt;"",D161&lt;E161,WEEKDAY(A161,2)&gt;1,WEEKDAY(A161,2)&lt;4),AND(C161&lt;&gt;"",D161&gt;E161,WEEKDAY(A161,2)=1)),ColTime(Data!$J$6,Data!$L$6,D161,E161),""),"")</f>
        <v/>
      </c>
      <c r="T161" s="212"/>
      <c r="U161" s="213" t="str">
        <f>IF(F161="","",IF(AND(C161&lt;&gt;"",OR(D161&lt;E161,AND(D161&gt;E161,C467&lt;&gt;""))),ColTime(Data!$J$6,Data!$L$6,D161,E161),""))</f>
        <v/>
      </c>
      <c r="V161" s="214"/>
      <c r="W161" s="148"/>
      <c r="Z161" s="148"/>
      <c r="AE161" s="194"/>
    </row>
    <row r="162" spans="1:31" ht="15" customHeight="1" x14ac:dyDescent="0.2">
      <c r="A162" s="151">
        <f t="shared" si="54"/>
        <v>43987</v>
      </c>
      <c r="B162" s="160" t="str">
        <f t="shared" si="56"/>
        <v>Fr</v>
      </c>
      <c r="C162" s="161" t="str">
        <f t="shared" si="57"/>
        <v>Grundlovsdag</v>
      </c>
      <c r="D162" s="162"/>
      <c r="E162" s="162"/>
      <c r="F162" s="142" t="str">
        <f t="shared" si="58"/>
        <v/>
      </c>
      <c r="G162" s="270"/>
      <c r="H162" s="270"/>
      <c r="I162" s="270"/>
      <c r="J162" s="143" t="str">
        <f>IF(OR(AND(C162&lt;&gt;"",D162&gt;E162,WEEKDAY(A162,2)=5),AND(C162="",WEEKDAY(A162,2)&gt;5)),IF(D162="","",ColTime(Data!$J$3,Data!$L$3,D162,E162)),"")</f>
        <v/>
      </c>
      <c r="K162" s="143" t="str">
        <f t="shared" si="59"/>
        <v/>
      </c>
      <c r="L162" s="144" t="str">
        <f t="shared" si="60"/>
        <v/>
      </c>
      <c r="M162" s="144" t="str">
        <f>IFERROR(IF(AND(C162="",WEEKDAY(A162,2)&gt;5),IF(D162="","",(IF(E162-MAX(D162,(15/24))+(E162&lt;D162)&lt;0,0,E162-MAX(D162,(15/24))+($E162&lt;D162)))-(IF((E162-MAX(D162,(23/24))+(E162&lt;D162))&lt;0,0,(E162-MAX(D162,(23/24))+(E162&lt;D162))))),o),"")</f>
        <v/>
      </c>
      <c r="N162" s="144" t="str">
        <f t="shared" si="61"/>
        <v/>
      </c>
      <c r="O162" s="192" t="str">
        <f t="shared" si="62"/>
        <v/>
      </c>
      <c r="P162" s="192" t="str">
        <f t="shared" si="63"/>
        <v/>
      </c>
      <c r="Q162" s="146" t="str">
        <f t="shared" si="55"/>
        <v/>
      </c>
      <c r="R162" s="144" t="str">
        <f>IFERROR(IF(OR(AND(C162="",D162&lt;E162,OR(WEEKDAY(A162,2)=1,WEEKDAY(A162,2)&gt;=6)),AND(C162="",D162&gt;E162,OR(WEEKDAY(A162,2)&gt;=5)),AND(C162&lt;&gt;"",D162&gt;E162,WEEKDAY(A162,2)&gt;=5)),ColTime(Data!$J$6,Data!$L$6,D162,E162),""),"")</f>
        <v/>
      </c>
      <c r="S162" s="212" t="str">
        <f>IFERROR(IF(OR(AND(WEEKDAY(A162,2)&gt;1,WEEKDAY(A162,2)&lt;6,D162&lt;E162,C162=""),AND(C162="",WEEKDAY(A162,2)=1,E162&lt;D162),AND(C162&lt;&gt;"",D162&lt;E162,WEEKDAY(A162,2)&gt;1,WEEKDAY(A162,2)&lt;4),AND(C162&lt;&gt;"",D162&gt;E162,WEEKDAY(A162,2)=1)),ColTime(Data!$J$6,Data!$L$6,D162,E162),""),"")</f>
        <v/>
      </c>
      <c r="T162" s="212"/>
      <c r="U162" s="213" t="str">
        <f>IF(F162="","",IF(AND(C162&lt;&gt;"",OR(D162&lt;E162,AND(D162&gt;E162,C468&lt;&gt;""))),ColTime(Data!$J$6,Data!$L$6,D162,E162),""))</f>
        <v/>
      </c>
      <c r="V162" s="214"/>
      <c r="W162" s="148"/>
      <c r="Z162" s="148"/>
      <c r="AE162" s="194"/>
    </row>
    <row r="163" spans="1:31" ht="15" customHeight="1" x14ac:dyDescent="0.2">
      <c r="A163" s="151">
        <f t="shared" si="54"/>
        <v>43988</v>
      </c>
      <c r="B163" s="160" t="str">
        <f t="shared" si="56"/>
        <v>Lø</v>
      </c>
      <c r="C163" s="161" t="str">
        <f t="shared" si="57"/>
        <v/>
      </c>
      <c r="D163" s="162"/>
      <c r="E163" s="162"/>
      <c r="F163" s="142" t="str">
        <f t="shared" si="58"/>
        <v/>
      </c>
      <c r="G163" s="270"/>
      <c r="H163" s="270"/>
      <c r="I163" s="270"/>
      <c r="J163" s="143" t="str">
        <f>IF(OR(AND(C163&lt;&gt;"",D163&gt;E163,WEEKDAY(A163,2)=5),AND(C163="",WEEKDAY(A163,2)&gt;5)),IF(D163="","",ColTime(Data!$J$3,Data!$L$3,D163,E163)),"")</f>
        <v/>
      </c>
      <c r="K163" s="143" t="str">
        <f t="shared" si="59"/>
        <v/>
      </c>
      <c r="L163" s="144" t="str">
        <f t="shared" si="60"/>
        <v/>
      </c>
      <c r="M163" s="144" t="str">
        <f>IFERROR(IF(AND(C163="",WEEKDAY(A163,2)&gt;5),IF(D163="","",(IF(E163-MAX(D163,(15/24))+(E163&lt;D163)&lt;0,0,E163-MAX(D163,(15/24))+($E163&lt;D163)))-(IF((E163-MAX(D163,(23/24))+(E163&lt;D163))&lt;0,0,(E163-MAX(D163,(23/24))+(E163&lt;D163))))),o),"")</f>
        <v/>
      </c>
      <c r="N163" s="144" t="str">
        <f t="shared" si="61"/>
        <v/>
      </c>
      <c r="O163" s="192" t="str">
        <f t="shared" si="62"/>
        <v/>
      </c>
      <c r="P163" s="192" t="str">
        <f t="shared" si="63"/>
        <v/>
      </c>
      <c r="Q163" s="146" t="str">
        <f t="shared" si="55"/>
        <v/>
      </c>
      <c r="R163" s="144" t="str">
        <f>IFERROR(IF(OR(AND(C163="",D163&lt;E163,OR(WEEKDAY(A163,2)=1,WEEKDAY(A163,2)&gt;=6)),AND(C163="",D163&gt;E163,OR(WEEKDAY(A163,2)&gt;=5)),AND(C163&lt;&gt;"",D163&gt;E163,WEEKDAY(A163,2)&gt;=5)),ColTime(Data!$J$6,Data!$L$6,D163,E163),""),"")</f>
        <v/>
      </c>
      <c r="S163" s="212" t="str">
        <f>IFERROR(IF(OR(AND(WEEKDAY(A163,2)&gt;1,WEEKDAY(A163,2)&lt;6,D163&lt;E163,C163=""),AND(C163="",WEEKDAY(A163,2)=1,E163&lt;D163),AND(C163&lt;&gt;"",D163&lt;E163,WEEKDAY(A163,2)&gt;1,WEEKDAY(A163,2)&lt;4),AND(C163&lt;&gt;"",D163&gt;E163,WEEKDAY(A163,2)=1)),ColTime(Data!$J$6,Data!$L$6,D163,E163),""),"")</f>
        <v/>
      </c>
      <c r="T163" s="212"/>
      <c r="U163" s="213" t="str">
        <f>IF(F163="","",IF(AND(C163&lt;&gt;"",OR(D163&lt;E163,AND(D163&gt;E163,C469&lt;&gt;""))),ColTime(Data!$J$6,Data!$L$6,D163,E163),""))</f>
        <v/>
      </c>
      <c r="V163" s="214"/>
      <c r="W163" s="148"/>
      <c r="Z163" s="148"/>
      <c r="AE163" s="194"/>
    </row>
    <row r="164" spans="1:31" ht="15" customHeight="1" x14ac:dyDescent="0.2">
      <c r="A164" s="151">
        <f t="shared" si="54"/>
        <v>43989</v>
      </c>
      <c r="B164" s="160" t="str">
        <f t="shared" si="56"/>
        <v>Sø</v>
      </c>
      <c r="C164" s="161" t="str">
        <f t="shared" si="57"/>
        <v/>
      </c>
      <c r="D164" s="162"/>
      <c r="E164" s="162"/>
      <c r="F164" s="142" t="str">
        <f t="shared" si="58"/>
        <v/>
      </c>
      <c r="G164" s="270"/>
      <c r="H164" s="270"/>
      <c r="I164" s="270"/>
      <c r="J164" s="143" t="str">
        <f>IF(OR(AND(C164&lt;&gt;"",D164&gt;E164,WEEKDAY(A164,2)=5),AND(C164="",WEEKDAY(A164,2)&gt;5)),IF(D164="","",ColTime(Data!$J$3,Data!$L$3,D164,E164)),"")</f>
        <v/>
      </c>
      <c r="K164" s="143" t="str">
        <f t="shared" si="59"/>
        <v/>
      </c>
      <c r="L164" s="144" t="str">
        <f t="shared" si="60"/>
        <v/>
      </c>
      <c r="M164" s="144" t="str">
        <f>IFERROR(IF(AND(C164="",WEEKDAY(A164,2)&gt;5),IF(D164="","",(IF(E164-MAX(D164,(15/24))+(E164&lt;D164)&lt;0,0,E164-MAX(D164,(15/24))+($E164&lt;D164)))-(IF((E164-MAX(D164,(23/24))+(E164&lt;D164))&lt;0,0,(E164-MAX(D164,(23/24))+(E164&lt;D164))))),o),"")</f>
        <v/>
      </c>
      <c r="N164" s="144" t="str">
        <f t="shared" si="61"/>
        <v/>
      </c>
      <c r="O164" s="192" t="str">
        <f t="shared" si="62"/>
        <v/>
      </c>
      <c r="P164" s="192" t="str">
        <f t="shared" si="63"/>
        <v/>
      </c>
      <c r="Q164" s="146" t="str">
        <f t="shared" si="55"/>
        <v/>
      </c>
      <c r="R164" s="144" t="str">
        <f>IFERROR(IF(OR(AND(C164="",D164&lt;E164,OR(WEEKDAY(A164,2)=1,WEEKDAY(A164,2)&gt;=6)),AND(C164="",D164&gt;E164,OR(WEEKDAY(A164,2)&gt;=5)),AND(C164&lt;&gt;"",D164&gt;E164,WEEKDAY(A164,2)&gt;=5)),ColTime(Data!$J$6,Data!$L$6,D164,E164),""),"")</f>
        <v/>
      </c>
      <c r="S164" s="212" t="str">
        <f>IFERROR(IF(OR(AND(WEEKDAY(A164,2)&gt;1,WEEKDAY(A164,2)&lt;6,D164&lt;E164,C164=""),AND(C164="",WEEKDAY(A164,2)=1,E164&lt;D164),AND(C164&lt;&gt;"",D164&lt;E164,WEEKDAY(A164,2)&gt;1,WEEKDAY(A164,2)&lt;4),AND(C164&lt;&gt;"",D164&gt;E164,WEEKDAY(A164,2)=1)),ColTime(Data!$J$6,Data!$L$6,D164,E164),""),"")</f>
        <v/>
      </c>
      <c r="T164" s="212"/>
      <c r="U164" s="213" t="str">
        <f>IF(F164="","",IF(AND(C164&lt;&gt;"",OR(D164&lt;E164,AND(D164&gt;E164,C470&lt;&gt;""))),ColTime(Data!$J$6,Data!$L$6,D164,E164),""))</f>
        <v/>
      </c>
      <c r="V164" s="214"/>
      <c r="W164" s="148"/>
      <c r="Z164" s="148"/>
      <c r="AE164" s="194"/>
    </row>
    <row r="165" spans="1:31" ht="15" customHeight="1" x14ac:dyDescent="0.2">
      <c r="A165" s="151">
        <f t="shared" si="54"/>
        <v>43990</v>
      </c>
      <c r="B165" s="160" t="str">
        <f t="shared" si="56"/>
        <v>Ma</v>
      </c>
      <c r="C165" s="161" t="str">
        <f t="shared" si="57"/>
        <v/>
      </c>
      <c r="D165" s="162"/>
      <c r="E165" s="162"/>
      <c r="F165" s="142" t="str">
        <f t="shared" si="58"/>
        <v/>
      </c>
      <c r="G165" s="270"/>
      <c r="H165" s="270"/>
      <c r="I165" s="270"/>
      <c r="J165" s="143" t="str">
        <f>IF(OR(AND(C165&lt;&gt;"",D165&gt;E165,WEEKDAY(A165,2)=5),AND(C165="",WEEKDAY(A165,2)&gt;5)),IF(D165="","",ColTime(Data!$J$3,Data!$L$3,D165,E165)),"")</f>
        <v/>
      </c>
      <c r="K165" s="143" t="str">
        <f t="shared" si="59"/>
        <v/>
      </c>
      <c r="L165" s="144" t="str">
        <f t="shared" si="60"/>
        <v/>
      </c>
      <c r="M165" s="144" t="str">
        <f>IFERROR(IF(AND(C165="",WEEKDAY(A165,2)&gt;5),IF(D165="","",(IF(E165-MAX(D165,(15/24))+(E165&lt;D165)&lt;0,0,E165-MAX(D165,(15/24))+($E165&lt;D165)))-(IF((E165-MAX(D165,(23/24))+(E165&lt;D165))&lt;0,0,(E165-MAX(D165,(23/24))+(E165&lt;D165))))),o),"")</f>
        <v/>
      </c>
      <c r="N165" s="144" t="str">
        <f t="shared" si="61"/>
        <v/>
      </c>
      <c r="O165" s="192" t="str">
        <f t="shared" si="62"/>
        <v/>
      </c>
      <c r="P165" s="192" t="str">
        <f t="shared" si="63"/>
        <v/>
      </c>
      <c r="Q165" s="146" t="str">
        <f t="shared" si="55"/>
        <v/>
      </c>
      <c r="R165" s="144" t="str">
        <f>IFERROR(IF(OR(AND(C165="",D165&lt;E165,OR(WEEKDAY(A165,2)=1,WEEKDAY(A165,2)&gt;=6)),AND(C165="",D165&gt;E165,OR(WEEKDAY(A165,2)&gt;=5)),AND(C165&lt;&gt;"",D165&gt;E165,WEEKDAY(A165,2)&gt;=5)),ColTime(Data!$J$6,Data!$L$6,D165,E165),""),"")</f>
        <v/>
      </c>
      <c r="S165" s="212" t="str">
        <f>IFERROR(IF(OR(AND(WEEKDAY(A165,2)&gt;1,WEEKDAY(A165,2)&lt;6,D165&lt;E165,C165=""),AND(C165="",WEEKDAY(A165,2)=1,E165&lt;D165),AND(C165&lt;&gt;"",D165&lt;E165,WEEKDAY(A165,2)&gt;1,WEEKDAY(A165,2)&lt;4),AND(C165&lt;&gt;"",D165&gt;E165,WEEKDAY(A165,2)=1)),ColTime(Data!$J$6,Data!$L$6,D165,E165),""),"")</f>
        <v/>
      </c>
      <c r="T165" s="212"/>
      <c r="U165" s="213" t="str">
        <f>IF(F165="","",IF(AND(C165&lt;&gt;"",OR(D165&lt;E165,AND(D165&gt;E165,C471&lt;&gt;""))),ColTime(Data!$J$6,Data!$L$6,D165,E165),""))</f>
        <v/>
      </c>
      <c r="V165" s="214"/>
      <c r="W165" s="148"/>
      <c r="Z165" s="148"/>
      <c r="AE165" s="194"/>
    </row>
    <row r="166" spans="1:31" ht="15" customHeight="1" x14ac:dyDescent="0.2">
      <c r="A166" s="151">
        <f t="shared" si="54"/>
        <v>43991</v>
      </c>
      <c r="B166" s="160" t="str">
        <f t="shared" si="56"/>
        <v>Ti</v>
      </c>
      <c r="C166" s="161" t="str">
        <f t="shared" si="57"/>
        <v/>
      </c>
      <c r="D166" s="162"/>
      <c r="E166" s="162"/>
      <c r="F166" s="142" t="str">
        <f t="shared" si="58"/>
        <v/>
      </c>
      <c r="G166" s="270"/>
      <c r="H166" s="270"/>
      <c r="I166" s="270"/>
      <c r="J166" s="143" t="str">
        <f>IF(OR(AND(C166&lt;&gt;"",D166&gt;E166,WEEKDAY(A166,2)=5),AND(C166="",WEEKDAY(A166,2)&gt;5)),IF(D166="","",ColTime(Data!$J$3,Data!$L$3,D166,E166)),"")</f>
        <v/>
      </c>
      <c r="K166" s="143" t="str">
        <f t="shared" si="59"/>
        <v/>
      </c>
      <c r="L166" s="144" t="str">
        <f t="shared" si="60"/>
        <v/>
      </c>
      <c r="M166" s="144" t="str">
        <f>IFERROR(IF(AND(C166="",WEEKDAY(A166,2)&gt;5),IF(D166="","",(IF(E166-MAX(D166,(15/24))+(E166&lt;D166)&lt;0,0,E166-MAX(D166,(15/24))+($E166&lt;D166)))-(IF((E166-MAX(D166,(23/24))+(E166&lt;D166))&lt;0,0,(E166-MAX(D166,(23/24))+(E166&lt;D166))))),o),"")</f>
        <v/>
      </c>
      <c r="N166" s="144" t="str">
        <f t="shared" si="61"/>
        <v/>
      </c>
      <c r="O166" s="192" t="str">
        <f t="shared" si="62"/>
        <v/>
      </c>
      <c r="P166" s="192" t="str">
        <f t="shared" si="63"/>
        <v/>
      </c>
      <c r="Q166" s="146" t="str">
        <f t="shared" si="55"/>
        <v/>
      </c>
      <c r="R166" s="144" t="str">
        <f>IFERROR(IF(OR(AND(C166="",D166&lt;E166,OR(WEEKDAY(A166,2)=1,WEEKDAY(A166,2)&gt;=6)),AND(C166="",D166&gt;E166,OR(WEEKDAY(A166,2)&gt;=5)),AND(C166&lt;&gt;"",D166&gt;E166,WEEKDAY(A166,2)&gt;=5)),ColTime(Data!$J$6,Data!$L$6,D166,E166),""),"")</f>
        <v/>
      </c>
      <c r="S166" s="212" t="str">
        <f>IFERROR(IF(OR(AND(WEEKDAY(A166,2)&gt;1,WEEKDAY(A166,2)&lt;6,D166&lt;E166,C166=""),AND(C166="",WEEKDAY(A166,2)=1,E166&lt;D166),AND(C166&lt;&gt;"",D166&lt;E166,WEEKDAY(A166,2)&gt;1,WEEKDAY(A166,2)&lt;4),AND(C166&lt;&gt;"",D166&gt;E166,WEEKDAY(A166,2)=1)),ColTime(Data!$J$6,Data!$L$6,D166,E166),""),"")</f>
        <v/>
      </c>
      <c r="T166" s="212"/>
      <c r="U166" s="213" t="str">
        <f>IF(F166="","",IF(AND(C166&lt;&gt;"",OR(D166&lt;E166,AND(D166&gt;E166,C472&lt;&gt;""))),ColTime(Data!$J$6,Data!$L$6,D166,E166),""))</f>
        <v/>
      </c>
      <c r="V166" s="214"/>
      <c r="W166" s="148"/>
      <c r="Z166" s="148"/>
      <c r="AE166" s="194"/>
    </row>
    <row r="167" spans="1:31" ht="15" customHeight="1" x14ac:dyDescent="0.2">
      <c r="A167" s="151">
        <f t="shared" si="54"/>
        <v>43992</v>
      </c>
      <c r="B167" s="160" t="str">
        <f t="shared" si="56"/>
        <v>On</v>
      </c>
      <c r="C167" s="161" t="str">
        <f t="shared" si="57"/>
        <v/>
      </c>
      <c r="D167" s="162"/>
      <c r="E167" s="162"/>
      <c r="F167" s="142" t="str">
        <f t="shared" si="58"/>
        <v/>
      </c>
      <c r="G167" s="270"/>
      <c r="H167" s="270"/>
      <c r="I167" s="270"/>
      <c r="J167" s="143" t="str">
        <f>IF(OR(AND(C167&lt;&gt;"",D167&gt;E167,WEEKDAY(A167,2)=5),AND(C167="",WEEKDAY(A167,2)&gt;5)),IF(D167="","",ColTime(Data!$J$3,Data!$L$3,D167,E167)),"")</f>
        <v/>
      </c>
      <c r="K167" s="143" t="str">
        <f t="shared" si="59"/>
        <v/>
      </c>
      <c r="L167" s="144" t="str">
        <f t="shared" si="60"/>
        <v/>
      </c>
      <c r="M167" s="144" t="str">
        <f>IFERROR(IF(AND(C167="",WEEKDAY(A167,2)&gt;5),IF(D167="","",(IF(E167-MAX(D167,(15/24))+(E167&lt;D167)&lt;0,0,E167-MAX(D167,(15/24))+($E167&lt;D167)))-(IF((E167-MAX(D167,(23/24))+(E167&lt;D167))&lt;0,0,(E167-MAX(D167,(23/24))+(E167&lt;D167))))),o),"")</f>
        <v/>
      </c>
      <c r="N167" s="144" t="str">
        <f t="shared" si="61"/>
        <v/>
      </c>
      <c r="O167" s="192" t="str">
        <f t="shared" si="62"/>
        <v/>
      </c>
      <c r="P167" s="192" t="str">
        <f t="shared" si="63"/>
        <v/>
      </c>
      <c r="Q167" s="146" t="str">
        <f t="shared" si="55"/>
        <v/>
      </c>
      <c r="R167" s="144" t="str">
        <f>IFERROR(IF(OR(AND(C167="",D167&lt;E167,OR(WEEKDAY(A167,2)=1,WEEKDAY(A167,2)&gt;=6)),AND(C167="",D167&gt;E167,OR(WEEKDAY(A167,2)&gt;=5)),AND(C167&lt;&gt;"",D167&gt;E167,WEEKDAY(A167,2)&gt;=5)),ColTime(Data!$J$6,Data!$L$6,D167,E167),""),"")</f>
        <v/>
      </c>
      <c r="S167" s="212" t="str">
        <f>IFERROR(IF(OR(AND(WEEKDAY(A167,2)&gt;1,WEEKDAY(A167,2)&lt;6,D167&lt;E167,C167=""),AND(C167="",WEEKDAY(A167,2)=1,E167&lt;D167),AND(C167&lt;&gt;"",D167&lt;E167,WEEKDAY(A167,2)&gt;1,WEEKDAY(A167,2)&lt;4),AND(C167&lt;&gt;"",D167&gt;E167,WEEKDAY(A167,2)=1)),ColTime(Data!$J$6,Data!$L$6,D167,E167),""),"")</f>
        <v/>
      </c>
      <c r="T167" s="212"/>
      <c r="U167" s="213" t="str">
        <f>IF(F167="","",IF(AND(C167&lt;&gt;"",OR(D167&lt;E167,AND(D167&gt;E167,C473&lt;&gt;""))),ColTime(Data!$J$6,Data!$L$6,D167,E167),""))</f>
        <v/>
      </c>
      <c r="V167" s="214"/>
      <c r="W167" s="148"/>
      <c r="Z167" s="148"/>
      <c r="AE167" s="194"/>
    </row>
    <row r="168" spans="1:31" ht="15" customHeight="1" x14ac:dyDescent="0.2">
      <c r="A168" s="151">
        <f t="shared" si="54"/>
        <v>43993</v>
      </c>
      <c r="B168" s="160" t="str">
        <f t="shared" si="56"/>
        <v>To</v>
      </c>
      <c r="C168" s="161" t="str">
        <f t="shared" si="57"/>
        <v/>
      </c>
      <c r="D168" s="162"/>
      <c r="E168" s="162"/>
      <c r="F168" s="142" t="str">
        <f t="shared" si="58"/>
        <v/>
      </c>
      <c r="G168" s="270"/>
      <c r="H168" s="270"/>
      <c r="I168" s="270"/>
      <c r="J168" s="143" t="str">
        <f>IF(OR(AND(C168&lt;&gt;"",D168&gt;E168,WEEKDAY(A168,2)=5),AND(C168="",WEEKDAY(A168,2)&gt;5)),IF(D168="","",ColTime(Data!$J$3,Data!$L$3,D168,E168)),"")</f>
        <v/>
      </c>
      <c r="K168" s="143" t="str">
        <f t="shared" si="59"/>
        <v/>
      </c>
      <c r="L168" s="144" t="str">
        <f t="shared" si="60"/>
        <v/>
      </c>
      <c r="M168" s="144" t="str">
        <f>IFERROR(IF(AND(C168="",WEEKDAY(A168,2)&gt;5),IF(D168="","",(IF(E168-MAX(D168,(15/24))+(E168&lt;D168)&lt;0,0,E168-MAX(D168,(15/24))+($E168&lt;D168)))-(IF((E168-MAX(D168,(23/24))+(E168&lt;D168))&lt;0,0,(E168-MAX(D168,(23/24))+(E168&lt;D168))))),o),"")</f>
        <v/>
      </c>
      <c r="N168" s="144" t="str">
        <f t="shared" si="61"/>
        <v/>
      </c>
      <c r="O168" s="192" t="str">
        <f t="shared" si="62"/>
        <v/>
      </c>
      <c r="P168" s="192" t="str">
        <f t="shared" si="63"/>
        <v/>
      </c>
      <c r="Q168" s="146" t="str">
        <f t="shared" si="55"/>
        <v/>
      </c>
      <c r="R168" s="144" t="str">
        <f>IFERROR(IF(OR(AND(C168="",D168&lt;E168,OR(WEEKDAY(A168,2)=1,WEEKDAY(A168,2)&gt;=6)),AND(C168="",D168&gt;E168,OR(WEEKDAY(A168,2)&gt;=5)),AND(C168&lt;&gt;"",D168&gt;E168,WEEKDAY(A168,2)&gt;=5)),ColTime(Data!$J$6,Data!$L$6,D168,E168),""),"")</f>
        <v/>
      </c>
      <c r="S168" s="212" t="str">
        <f>IFERROR(IF(OR(AND(WEEKDAY(A168,2)&gt;1,WEEKDAY(A168,2)&lt;6,D168&lt;E168,C168=""),AND(C168="",WEEKDAY(A168,2)=1,E168&lt;D168),AND(C168&lt;&gt;"",D168&lt;E168,WEEKDAY(A168,2)&gt;1,WEEKDAY(A168,2)&lt;4),AND(C168&lt;&gt;"",D168&gt;E168,WEEKDAY(A168,2)=1)),ColTime(Data!$J$6,Data!$L$6,D168,E168),""),"")</f>
        <v/>
      </c>
      <c r="T168" s="212"/>
      <c r="U168" s="213" t="str">
        <f>IF(F168="","",IF(AND(C168&lt;&gt;"",OR(D168&lt;E168,AND(D168&gt;E168,C474&lt;&gt;""))),ColTime(Data!$J$6,Data!$L$6,D168,E168),""))</f>
        <v/>
      </c>
      <c r="V168" s="214"/>
      <c r="W168" s="148"/>
      <c r="Z168" s="148"/>
      <c r="AE168" s="194"/>
    </row>
    <row r="169" spans="1:31" ht="15" customHeight="1" x14ac:dyDescent="0.2">
      <c r="A169" s="151">
        <f t="shared" si="54"/>
        <v>43994</v>
      </c>
      <c r="B169" s="160" t="str">
        <f t="shared" si="56"/>
        <v>Fr</v>
      </c>
      <c r="C169" s="161" t="str">
        <f t="shared" si="57"/>
        <v/>
      </c>
      <c r="D169" s="162"/>
      <c r="E169" s="162"/>
      <c r="F169" s="142" t="str">
        <f t="shared" si="58"/>
        <v/>
      </c>
      <c r="G169" s="270"/>
      <c r="H169" s="270"/>
      <c r="I169" s="270"/>
      <c r="J169" s="143" t="str">
        <f>IF(OR(AND(C169&lt;&gt;"",D169&gt;E169,WEEKDAY(A169,2)=5),AND(C169="",WEEKDAY(A169,2)&gt;5)),IF(D169="","",ColTime(Data!$J$3,Data!$L$3,D169,E169)),"")</f>
        <v/>
      </c>
      <c r="K169" s="143" t="str">
        <f t="shared" si="59"/>
        <v/>
      </c>
      <c r="L169" s="144" t="str">
        <f t="shared" si="60"/>
        <v/>
      </c>
      <c r="M169" s="144" t="str">
        <f>IFERROR(IF(AND(C169="",WEEKDAY(A169,2)&gt;5),IF(D169="","",(IF(E169-MAX(D169,(15/24))+(E169&lt;D169)&lt;0,0,E169-MAX(D169,(15/24))+($E169&lt;D169)))-(IF((E169-MAX(D169,(23/24))+(E169&lt;D169))&lt;0,0,(E169-MAX(D169,(23/24))+(E169&lt;D169))))),o),"")</f>
        <v/>
      </c>
      <c r="N169" s="144" t="str">
        <f t="shared" si="61"/>
        <v/>
      </c>
      <c r="O169" s="192" t="str">
        <f t="shared" si="62"/>
        <v/>
      </c>
      <c r="P169" s="192" t="str">
        <f t="shared" si="63"/>
        <v/>
      </c>
      <c r="Q169" s="146" t="str">
        <f t="shared" si="55"/>
        <v/>
      </c>
      <c r="R169" s="144" t="str">
        <f>IFERROR(IF(OR(AND(C169="",D169&lt;E169,OR(WEEKDAY(A169,2)=1,WEEKDAY(A169,2)&gt;=6)),AND(C169="",D169&gt;E169,OR(WEEKDAY(A169,2)&gt;=5)),AND(C169&lt;&gt;"",D169&gt;E169,WEEKDAY(A169,2)&gt;=5)),ColTime(Data!$J$6,Data!$L$6,D169,E169),""),"")</f>
        <v/>
      </c>
      <c r="S169" s="212" t="str">
        <f>IFERROR(IF(OR(AND(WEEKDAY(A169,2)&gt;1,WEEKDAY(A169,2)&lt;6,D169&lt;E169,C169=""),AND(C169="",WEEKDAY(A169,2)=1,E169&lt;D169),AND(C169&lt;&gt;"",D169&lt;E169,WEEKDAY(A169,2)&gt;1,WEEKDAY(A169,2)&lt;4),AND(C169&lt;&gt;"",D169&gt;E169,WEEKDAY(A169,2)=1)),ColTime(Data!$J$6,Data!$L$6,D169,E169),""),"")</f>
        <v/>
      </c>
      <c r="T169" s="212"/>
      <c r="U169" s="213" t="str">
        <f>IF(F169="","",IF(AND(C169&lt;&gt;"",OR(D169&lt;E169,AND(D169&gt;E169,C475&lt;&gt;""))),ColTime(Data!$J$6,Data!$L$6,D169,E169),""))</f>
        <v/>
      </c>
      <c r="V169" s="214"/>
      <c r="W169" s="148"/>
      <c r="Z169" s="148"/>
      <c r="AE169" s="194"/>
    </row>
    <row r="170" spans="1:31" ht="15" customHeight="1" x14ac:dyDescent="0.2">
      <c r="A170" s="151">
        <f t="shared" si="54"/>
        <v>43995</v>
      </c>
      <c r="B170" s="160" t="str">
        <f t="shared" si="56"/>
        <v>Lø</v>
      </c>
      <c r="C170" s="161" t="str">
        <f t="shared" si="57"/>
        <v/>
      </c>
      <c r="D170" s="162"/>
      <c r="E170" s="162"/>
      <c r="F170" s="142" t="str">
        <f t="shared" si="58"/>
        <v/>
      </c>
      <c r="G170" s="270"/>
      <c r="H170" s="270"/>
      <c r="I170" s="270"/>
      <c r="J170" s="143" t="str">
        <f>IF(OR(AND(C170&lt;&gt;"",D170&gt;E170,WEEKDAY(A170,2)=5),AND(C170="",WEEKDAY(A170,2)&gt;5)),IF(D170="","",ColTime(Data!$J$3,Data!$L$3,D170,E170)),"")</f>
        <v/>
      </c>
      <c r="K170" s="143" t="str">
        <f t="shared" si="59"/>
        <v/>
      </c>
      <c r="L170" s="144" t="str">
        <f t="shared" si="60"/>
        <v/>
      </c>
      <c r="M170" s="144" t="str">
        <f>IFERROR(IF(AND(C170="",WEEKDAY(A170,2)&gt;5),IF(D170="","",(IF(E170-MAX(D170,(15/24))+(E170&lt;D170)&lt;0,0,E170-MAX(D170,(15/24))+($E170&lt;D170)))-(IF((E170-MAX(D170,(23/24))+(E170&lt;D170))&lt;0,0,(E170-MAX(D170,(23/24))+(E170&lt;D170))))),o),"")</f>
        <v/>
      </c>
      <c r="N170" s="144" t="str">
        <f t="shared" si="61"/>
        <v/>
      </c>
      <c r="O170" s="192" t="str">
        <f t="shared" si="62"/>
        <v/>
      </c>
      <c r="P170" s="192" t="str">
        <f t="shared" si="63"/>
        <v/>
      </c>
      <c r="Q170" s="146" t="str">
        <f t="shared" si="55"/>
        <v/>
      </c>
      <c r="R170" s="144" t="str">
        <f>IFERROR(IF(OR(AND(C170="",D170&lt;E170,OR(WEEKDAY(A170,2)=1,WEEKDAY(A170,2)&gt;=6)),AND(C170="",D170&gt;E170,OR(WEEKDAY(A170,2)&gt;=5)),AND(C170&lt;&gt;"",D170&gt;E170,WEEKDAY(A170,2)&gt;=5)),ColTime(Data!$J$6,Data!$L$6,D170,E170),""),"")</f>
        <v/>
      </c>
      <c r="S170" s="212" t="str">
        <f>IFERROR(IF(OR(AND(WEEKDAY(A170,2)&gt;1,WEEKDAY(A170,2)&lt;6,D170&lt;E170,C170=""),AND(C170="",WEEKDAY(A170,2)=1,E170&lt;D170),AND(C170&lt;&gt;"",D170&lt;E170,WEEKDAY(A170,2)&gt;1,WEEKDAY(A170,2)&lt;4),AND(C170&lt;&gt;"",D170&gt;E170,WEEKDAY(A170,2)=1)),ColTime(Data!$J$6,Data!$L$6,D170,E170),""),"")</f>
        <v/>
      </c>
      <c r="T170" s="212"/>
      <c r="U170" s="213" t="str">
        <f>IF(F170="","",IF(AND(C170&lt;&gt;"",OR(D170&lt;E170,AND(D170&gt;E170,C476&lt;&gt;""))),ColTime(Data!$J$6,Data!$L$6,D170,E170),""))</f>
        <v/>
      </c>
      <c r="V170" s="214"/>
      <c r="W170" s="148"/>
      <c r="Z170" s="148"/>
      <c r="AE170" s="194"/>
    </row>
    <row r="171" spans="1:31" ht="15" customHeight="1" x14ac:dyDescent="0.2">
      <c r="A171" s="151">
        <f t="shared" si="54"/>
        <v>43996</v>
      </c>
      <c r="B171" s="160" t="str">
        <f t="shared" si="56"/>
        <v>Sø</v>
      </c>
      <c r="C171" s="161" t="str">
        <f t="shared" si="57"/>
        <v/>
      </c>
      <c r="D171" s="162"/>
      <c r="E171" s="162"/>
      <c r="F171" s="142" t="str">
        <f t="shared" si="58"/>
        <v/>
      </c>
      <c r="G171" s="270"/>
      <c r="H171" s="270"/>
      <c r="I171" s="270"/>
      <c r="J171" s="143" t="str">
        <f>IF(OR(AND(C171&lt;&gt;"",D171&gt;E171,WEEKDAY(A171,2)=5),AND(C171="",WEEKDAY(A171,2)&gt;5)),IF(D171="","",ColTime(Data!$J$3,Data!$L$3,D171,E171)),"")</f>
        <v/>
      </c>
      <c r="K171" s="143" t="str">
        <f t="shared" si="59"/>
        <v/>
      </c>
      <c r="L171" s="144" t="str">
        <f t="shared" si="60"/>
        <v/>
      </c>
      <c r="M171" s="144" t="str">
        <f>IFERROR(IF(AND(C171="",WEEKDAY(A171,2)&gt;5),IF(D171="","",(IF(E171-MAX(D171,(15/24))+(E171&lt;D171)&lt;0,0,E171-MAX(D171,(15/24))+($E171&lt;D171)))-(IF((E171-MAX(D171,(23/24))+(E171&lt;D171))&lt;0,0,(E171-MAX(D171,(23/24))+(E171&lt;D171))))),o),"")</f>
        <v/>
      </c>
      <c r="N171" s="144" t="str">
        <f t="shared" si="61"/>
        <v/>
      </c>
      <c r="O171" s="192" t="str">
        <f t="shared" si="62"/>
        <v/>
      </c>
      <c r="P171" s="192" t="str">
        <f t="shared" si="63"/>
        <v/>
      </c>
      <c r="Q171" s="146" t="str">
        <f t="shared" si="55"/>
        <v/>
      </c>
      <c r="R171" s="144" t="str">
        <f>IFERROR(IF(OR(AND(C171="",D171&lt;E171,OR(WEEKDAY(A171,2)=1,WEEKDAY(A171,2)&gt;=6)),AND(C171="",D171&gt;E171,OR(WEEKDAY(A171,2)&gt;=5)),AND(C171&lt;&gt;"",D171&gt;E171,WEEKDAY(A171,2)&gt;=5)),ColTime(Data!$J$6,Data!$L$6,D171,E171),""),"")</f>
        <v/>
      </c>
      <c r="S171" s="212" t="str">
        <f>IFERROR(IF(OR(AND(WEEKDAY(A171,2)&gt;1,WEEKDAY(A171,2)&lt;6,D171&lt;E171,C171=""),AND(C171="",WEEKDAY(A171,2)=1,E171&lt;D171),AND(C171&lt;&gt;"",D171&lt;E171,WEEKDAY(A171,2)&gt;1,WEEKDAY(A171,2)&lt;4),AND(C171&lt;&gt;"",D171&gt;E171,WEEKDAY(A171,2)=1)),ColTime(Data!$J$6,Data!$L$6,D171,E171),""),"")</f>
        <v/>
      </c>
      <c r="T171" s="212"/>
      <c r="U171" s="213" t="str">
        <f>IF(F171="","",IF(AND(C171&lt;&gt;"",OR(D171&lt;E171,AND(D171&gt;E171,C477&lt;&gt;""))),ColTime(Data!$J$6,Data!$L$6,D171,E171),""))</f>
        <v/>
      </c>
      <c r="V171" s="214"/>
      <c r="W171" s="148"/>
      <c r="Z171" s="148"/>
      <c r="AE171" s="194"/>
    </row>
    <row r="172" spans="1:31" ht="15" customHeight="1" x14ac:dyDescent="0.2">
      <c r="A172" s="151">
        <f t="shared" si="54"/>
        <v>43997</v>
      </c>
      <c r="B172" s="160" t="str">
        <f t="shared" si="56"/>
        <v>Ma</v>
      </c>
      <c r="C172" s="161" t="str">
        <f t="shared" si="57"/>
        <v/>
      </c>
      <c r="D172" s="162"/>
      <c r="E172" s="162"/>
      <c r="F172" s="142" t="str">
        <f t="shared" si="58"/>
        <v/>
      </c>
      <c r="G172" s="270"/>
      <c r="H172" s="270"/>
      <c r="I172" s="270"/>
      <c r="J172" s="143" t="str">
        <f>IF(OR(AND(C172&lt;&gt;"",D172&gt;E172,WEEKDAY(A172,2)=5),AND(C172="",WEEKDAY(A172,2)&gt;5)),IF(D172="","",ColTime(Data!$J$3,Data!$L$3,D172,E172)),"")</f>
        <v/>
      </c>
      <c r="K172" s="143" t="str">
        <f t="shared" si="59"/>
        <v/>
      </c>
      <c r="L172" s="144" t="str">
        <f t="shared" si="60"/>
        <v/>
      </c>
      <c r="M172" s="144" t="str">
        <f>IFERROR(IF(AND(C172="",WEEKDAY(A172,2)&gt;5),IF(D172="","",(IF(E172-MAX(D172,(15/24))+(E172&lt;D172)&lt;0,0,E172-MAX(D172,(15/24))+($E172&lt;D172)))-(IF((E172-MAX(D172,(23/24))+(E172&lt;D172))&lt;0,0,(E172-MAX(D172,(23/24))+(E172&lt;D172))))),o),"")</f>
        <v/>
      </c>
      <c r="N172" s="144" t="str">
        <f t="shared" si="61"/>
        <v/>
      </c>
      <c r="O172" s="192" t="str">
        <f t="shared" si="62"/>
        <v/>
      </c>
      <c r="P172" s="192" t="str">
        <f t="shared" si="63"/>
        <v/>
      </c>
      <c r="Q172" s="146" t="str">
        <f t="shared" si="55"/>
        <v/>
      </c>
      <c r="R172" s="144" t="str">
        <f>IFERROR(IF(OR(AND(C172="",D172&lt;E172,OR(WEEKDAY(A172,2)=1,WEEKDAY(A172,2)&gt;=6)),AND(C172="",D172&gt;E172,OR(WEEKDAY(A172,2)&gt;=5)),AND(C172&lt;&gt;"",D172&gt;E172,WEEKDAY(A172,2)&gt;=5)),ColTime(Data!$J$6,Data!$L$6,D172,E172),""),"")</f>
        <v/>
      </c>
      <c r="S172" s="212" t="str">
        <f>IFERROR(IF(OR(AND(WEEKDAY(A172,2)&gt;1,WEEKDAY(A172,2)&lt;6,D172&lt;E172,C172=""),AND(C172="",WEEKDAY(A172,2)=1,E172&lt;D172),AND(C172&lt;&gt;"",D172&lt;E172,WEEKDAY(A172,2)&gt;1,WEEKDAY(A172,2)&lt;4),AND(C172&lt;&gt;"",D172&gt;E172,WEEKDAY(A172,2)=1)),ColTime(Data!$J$6,Data!$L$6,D172,E172),""),"")</f>
        <v/>
      </c>
      <c r="T172" s="212"/>
      <c r="U172" s="213" t="str">
        <f>IF(F172="","",IF(AND(C172&lt;&gt;"",OR(D172&lt;E172,AND(D172&gt;E172,C478&lt;&gt;""))),ColTime(Data!$J$6,Data!$L$6,D172,E172),""))</f>
        <v/>
      </c>
      <c r="V172" s="214"/>
      <c r="W172" s="148"/>
      <c r="Z172" s="148"/>
      <c r="AE172" s="194"/>
    </row>
    <row r="173" spans="1:31" ht="15" customHeight="1" x14ac:dyDescent="0.2">
      <c r="A173" s="151">
        <f t="shared" si="54"/>
        <v>43998</v>
      </c>
      <c r="B173" s="160" t="str">
        <f t="shared" si="56"/>
        <v>Ti</v>
      </c>
      <c r="C173" s="161" t="str">
        <f t="shared" si="57"/>
        <v/>
      </c>
      <c r="D173" s="162"/>
      <c r="E173" s="162"/>
      <c r="F173" s="142" t="str">
        <f t="shared" si="58"/>
        <v/>
      </c>
      <c r="G173" s="270"/>
      <c r="H173" s="270"/>
      <c r="I173" s="270"/>
      <c r="J173" s="143" t="str">
        <f>IF(OR(AND(C173&lt;&gt;"",D173&gt;E173,WEEKDAY(A173,2)=5),AND(C173="",WEEKDAY(A173,2)&gt;5)),IF(D173="","",ColTime(Data!$J$3,Data!$L$3,D173,E173)),"")</f>
        <v/>
      </c>
      <c r="K173" s="143" t="str">
        <f t="shared" si="59"/>
        <v/>
      </c>
      <c r="L173" s="144" t="str">
        <f t="shared" si="60"/>
        <v/>
      </c>
      <c r="M173" s="144" t="str">
        <f>IFERROR(IF(AND(C173="",WEEKDAY(A173,2)&gt;5),IF(D173="","",(IF(E173-MAX(D173,(15/24))+(E173&lt;D173)&lt;0,0,E173-MAX(D173,(15/24))+($E173&lt;D173)))-(IF((E173-MAX(D173,(23/24))+(E173&lt;D173))&lt;0,0,(E173-MAX(D173,(23/24))+(E173&lt;D173))))),o),"")</f>
        <v/>
      </c>
      <c r="N173" s="144" t="str">
        <f t="shared" si="61"/>
        <v/>
      </c>
      <c r="O173" s="192" t="str">
        <f t="shared" si="62"/>
        <v/>
      </c>
      <c r="P173" s="192" t="str">
        <f t="shared" si="63"/>
        <v/>
      </c>
      <c r="Q173" s="146" t="str">
        <f t="shared" si="55"/>
        <v/>
      </c>
      <c r="R173" s="144" t="str">
        <f>IFERROR(IF(OR(AND(C173="",D173&lt;E173,OR(WEEKDAY(A173,2)=1,WEEKDAY(A173,2)&gt;=6)),AND(C173="",D173&gt;E173,OR(WEEKDAY(A173,2)&gt;=5)),AND(C173&lt;&gt;"",D173&gt;E173,WEEKDAY(A173,2)&gt;=5)),ColTime(Data!$J$6,Data!$L$6,D173,E173),""),"")</f>
        <v/>
      </c>
      <c r="S173" s="212" t="str">
        <f>IFERROR(IF(OR(AND(WEEKDAY(A173,2)&gt;1,WEEKDAY(A173,2)&lt;6,D173&lt;E173,C173=""),AND(C173="",WEEKDAY(A173,2)=1,E173&lt;D173),AND(C173&lt;&gt;"",D173&lt;E173,WEEKDAY(A173,2)&gt;1,WEEKDAY(A173,2)&lt;4),AND(C173&lt;&gt;"",D173&gt;E173,WEEKDAY(A173,2)=1)),ColTime(Data!$J$6,Data!$L$6,D173,E173),""),"")</f>
        <v/>
      </c>
      <c r="T173" s="212"/>
      <c r="U173" s="213" t="str">
        <f>IF(F173="","",IF(AND(C173&lt;&gt;"",OR(D173&lt;E173,AND(D173&gt;E173,C479&lt;&gt;""))),ColTime(Data!$J$6,Data!$L$6,D173,E173),""))</f>
        <v/>
      </c>
      <c r="V173" s="214"/>
      <c r="W173" s="148"/>
      <c r="Z173" s="148"/>
      <c r="AE173" s="194"/>
    </row>
    <row r="174" spans="1:31" ht="15" customHeight="1" x14ac:dyDescent="0.2">
      <c r="A174" s="151">
        <f t="shared" si="54"/>
        <v>43999</v>
      </c>
      <c r="B174" s="160" t="str">
        <f t="shared" si="56"/>
        <v>On</v>
      </c>
      <c r="C174" s="161" t="str">
        <f t="shared" si="57"/>
        <v/>
      </c>
      <c r="D174" s="162"/>
      <c r="E174" s="162"/>
      <c r="F174" s="142" t="str">
        <f t="shared" si="58"/>
        <v/>
      </c>
      <c r="G174" s="270"/>
      <c r="H174" s="270"/>
      <c r="I174" s="270"/>
      <c r="J174" s="143" t="str">
        <f>IF(OR(AND(C174&lt;&gt;"",D174&gt;E174,WEEKDAY(A174,2)=5),AND(C174="",WEEKDAY(A174,2)&gt;5)),IF(D174="","",ColTime(Data!$J$3,Data!$L$3,D174,E174)),"")</f>
        <v/>
      </c>
      <c r="K174" s="143" t="str">
        <f t="shared" si="59"/>
        <v/>
      </c>
      <c r="L174" s="144" t="str">
        <f t="shared" si="60"/>
        <v/>
      </c>
      <c r="M174" s="144" t="str">
        <f>IFERROR(IF(AND(C174="",WEEKDAY(A174,2)&gt;5),IF(D174="","",(IF(E174-MAX(D174,(15/24))+(E174&lt;D174)&lt;0,0,E174-MAX(D174,(15/24))+($E174&lt;D174)))-(IF((E174-MAX(D174,(23/24))+(E174&lt;D174))&lt;0,0,(E174-MAX(D174,(23/24))+(E174&lt;D174))))),o),"")</f>
        <v/>
      </c>
      <c r="N174" s="144" t="str">
        <f t="shared" si="61"/>
        <v/>
      </c>
      <c r="O174" s="192" t="str">
        <f t="shared" si="62"/>
        <v/>
      </c>
      <c r="P174" s="192" t="str">
        <f t="shared" si="63"/>
        <v/>
      </c>
      <c r="Q174" s="146" t="str">
        <f t="shared" si="55"/>
        <v/>
      </c>
      <c r="R174" s="144" t="str">
        <f>IFERROR(IF(OR(AND(C174="",D174&lt;E174,OR(WEEKDAY(A174,2)=1,WEEKDAY(A174,2)&gt;=6)),AND(C174="",D174&gt;E174,OR(WEEKDAY(A174,2)&gt;=5)),AND(C174&lt;&gt;"",D174&gt;E174,WEEKDAY(A174,2)&gt;=5)),ColTime(Data!$J$6,Data!$L$6,D174,E174),""),"")</f>
        <v/>
      </c>
      <c r="S174" s="212" t="str">
        <f>IFERROR(IF(OR(AND(WEEKDAY(A174,2)&gt;1,WEEKDAY(A174,2)&lt;6,D174&lt;E174,C174=""),AND(C174="",WEEKDAY(A174,2)=1,E174&lt;D174),AND(C174&lt;&gt;"",D174&lt;E174,WEEKDAY(A174,2)&gt;1,WEEKDAY(A174,2)&lt;4),AND(C174&lt;&gt;"",D174&gt;E174,WEEKDAY(A174,2)=1)),ColTime(Data!$J$6,Data!$L$6,D174,E174),""),"")</f>
        <v/>
      </c>
      <c r="T174" s="212"/>
      <c r="U174" s="213" t="str">
        <f>IF(F174="","",IF(AND(C174&lt;&gt;"",OR(D174&lt;E174,AND(D174&gt;E174,C480&lt;&gt;""))),ColTime(Data!$J$6,Data!$L$6,D174,E174),""))</f>
        <v/>
      </c>
      <c r="V174" s="214"/>
      <c r="W174" s="148"/>
      <c r="Z174" s="148"/>
      <c r="AE174" s="194"/>
    </row>
    <row r="175" spans="1:31" ht="15" customHeight="1" x14ac:dyDescent="0.2">
      <c r="A175" s="151">
        <f t="shared" si="54"/>
        <v>44000</v>
      </c>
      <c r="B175" s="160" t="str">
        <f t="shared" si="56"/>
        <v>To</v>
      </c>
      <c r="C175" s="161" t="str">
        <f t="shared" si="57"/>
        <v/>
      </c>
      <c r="D175" s="162"/>
      <c r="E175" s="162"/>
      <c r="F175" s="142" t="str">
        <f t="shared" si="58"/>
        <v/>
      </c>
      <c r="G175" s="270"/>
      <c r="H175" s="270"/>
      <c r="I175" s="270"/>
      <c r="J175" s="143" t="str">
        <f>IF(OR(AND(C175&lt;&gt;"",D175&gt;E175,WEEKDAY(A175,2)=5),AND(C175="",WEEKDAY(A175,2)&gt;5)),IF(D175="","",ColTime(Data!$J$3,Data!$L$3,D175,E175)),"")</f>
        <v/>
      </c>
      <c r="K175" s="143" t="str">
        <f t="shared" si="59"/>
        <v/>
      </c>
      <c r="L175" s="144" t="str">
        <f t="shared" si="60"/>
        <v/>
      </c>
      <c r="M175" s="144" t="str">
        <f>IFERROR(IF(AND(C175="",WEEKDAY(A175,2)&gt;5),IF(D175="","",(IF(E175-MAX(D175,(15/24))+(E175&lt;D175)&lt;0,0,E175-MAX(D175,(15/24))+($E175&lt;D175)))-(IF((E175-MAX(D175,(23/24))+(E175&lt;D175))&lt;0,0,(E175-MAX(D175,(23/24))+(E175&lt;D175))))),o),"")</f>
        <v/>
      </c>
      <c r="N175" s="144" t="str">
        <f t="shared" si="61"/>
        <v/>
      </c>
      <c r="O175" s="192" t="str">
        <f t="shared" si="62"/>
        <v/>
      </c>
      <c r="P175" s="192" t="str">
        <f t="shared" si="63"/>
        <v/>
      </c>
      <c r="Q175" s="146" t="str">
        <f t="shared" si="55"/>
        <v/>
      </c>
      <c r="R175" s="144" t="str">
        <f>IFERROR(IF(OR(AND(C175="",D175&lt;E175,OR(WEEKDAY(A175,2)=1,WEEKDAY(A175,2)&gt;=6)),AND(C175="",D175&gt;E175,OR(WEEKDAY(A175,2)&gt;=5)),AND(C175&lt;&gt;"",D175&gt;E175,WEEKDAY(A175,2)&gt;=5)),ColTime(Data!$J$6,Data!$L$6,D175,E175),""),"")</f>
        <v/>
      </c>
      <c r="S175" s="212" t="str">
        <f>IFERROR(IF(OR(AND(WEEKDAY(A175,2)&gt;1,WEEKDAY(A175,2)&lt;6,D175&lt;E175,C175=""),AND(C175="",WEEKDAY(A175,2)=1,E175&lt;D175),AND(C175&lt;&gt;"",D175&lt;E175,WEEKDAY(A175,2)&gt;1,WEEKDAY(A175,2)&lt;4),AND(C175&lt;&gt;"",D175&gt;E175,WEEKDAY(A175,2)=1)),ColTime(Data!$J$6,Data!$L$6,D175,E175),""),"")</f>
        <v/>
      </c>
      <c r="T175" s="212"/>
      <c r="U175" s="213" t="str">
        <f>IF(F175="","",IF(AND(C175&lt;&gt;"",OR(D175&lt;E175,AND(D175&gt;E175,C481&lt;&gt;""))),ColTime(Data!$J$6,Data!$L$6,D175,E175),""))</f>
        <v/>
      </c>
      <c r="V175" s="214"/>
      <c r="W175" s="148"/>
      <c r="Z175" s="148"/>
      <c r="AE175" s="194"/>
    </row>
    <row r="176" spans="1:31" ht="15" customHeight="1" x14ac:dyDescent="0.2">
      <c r="A176" s="151">
        <f t="shared" si="54"/>
        <v>44001</v>
      </c>
      <c r="B176" s="160" t="str">
        <f t="shared" si="56"/>
        <v>Fr</v>
      </c>
      <c r="C176" s="161" t="str">
        <f t="shared" si="57"/>
        <v/>
      </c>
      <c r="D176" s="162"/>
      <c r="E176" s="162"/>
      <c r="F176" s="142" t="str">
        <f t="shared" si="58"/>
        <v/>
      </c>
      <c r="G176" s="270"/>
      <c r="H176" s="270"/>
      <c r="I176" s="270"/>
      <c r="J176" s="143" t="str">
        <f>IF(OR(AND(C176&lt;&gt;"",D176&gt;E176,WEEKDAY(A176,2)=5),AND(C176="",WEEKDAY(A176,2)&gt;5)),IF(D176="","",ColTime(Data!$J$3,Data!$L$3,D176,E176)),"")</f>
        <v/>
      </c>
      <c r="K176" s="143" t="str">
        <f t="shared" si="59"/>
        <v/>
      </c>
      <c r="L176" s="144" t="str">
        <f t="shared" si="60"/>
        <v/>
      </c>
      <c r="M176" s="144" t="str">
        <f>IFERROR(IF(AND(C176="",WEEKDAY(A176,2)&gt;5),IF(D176="","",(IF(E176-MAX(D176,(15/24))+(E176&lt;D176)&lt;0,0,E176-MAX(D176,(15/24))+($E176&lt;D176)))-(IF((E176-MAX(D176,(23/24))+(E176&lt;D176))&lt;0,0,(E176-MAX(D176,(23/24))+(E176&lt;D176))))),o),"")</f>
        <v/>
      </c>
      <c r="N176" s="144" t="str">
        <f t="shared" si="61"/>
        <v/>
      </c>
      <c r="O176" s="192" t="str">
        <f t="shared" si="62"/>
        <v/>
      </c>
      <c r="P176" s="192" t="str">
        <f t="shared" si="63"/>
        <v/>
      </c>
      <c r="Q176" s="146" t="str">
        <f t="shared" si="55"/>
        <v/>
      </c>
      <c r="R176" s="144" t="str">
        <f>IFERROR(IF(OR(AND(C176="",D176&lt;E176,OR(WEEKDAY(A176,2)=1,WEEKDAY(A176,2)&gt;=6)),AND(C176="",D176&gt;E176,OR(WEEKDAY(A176,2)&gt;=5)),AND(C176&lt;&gt;"",D176&gt;E176,WEEKDAY(A176,2)&gt;=5)),ColTime(Data!$J$6,Data!$L$6,D176,E176),""),"")</f>
        <v/>
      </c>
      <c r="S176" s="212" t="str">
        <f>IFERROR(IF(OR(AND(WEEKDAY(A176,2)&gt;1,WEEKDAY(A176,2)&lt;6,D176&lt;E176,C176=""),AND(C176="",WEEKDAY(A176,2)=1,E176&lt;D176),AND(C176&lt;&gt;"",D176&lt;E176,WEEKDAY(A176,2)&gt;1,WEEKDAY(A176,2)&lt;4),AND(C176&lt;&gt;"",D176&gt;E176,WEEKDAY(A176,2)=1)),ColTime(Data!$J$6,Data!$L$6,D176,E176),""),"")</f>
        <v/>
      </c>
      <c r="T176" s="212"/>
      <c r="U176" s="213" t="str">
        <f>IF(F176="","",IF(AND(C176&lt;&gt;"",OR(D176&lt;E176,AND(D176&gt;E176,C482&lt;&gt;""))),ColTime(Data!$J$6,Data!$L$6,D176,E176),""))</f>
        <v/>
      </c>
      <c r="V176" s="214"/>
      <c r="W176" s="148"/>
      <c r="Z176" s="148"/>
      <c r="AE176" s="194"/>
    </row>
    <row r="177" spans="1:31" ht="15" customHeight="1" x14ac:dyDescent="0.2">
      <c r="A177" s="151">
        <f t="shared" si="54"/>
        <v>44002</v>
      </c>
      <c r="B177" s="160" t="str">
        <f t="shared" si="56"/>
        <v>Lø</v>
      </c>
      <c r="C177" s="161" t="str">
        <f t="shared" si="57"/>
        <v/>
      </c>
      <c r="D177" s="162"/>
      <c r="E177" s="162"/>
      <c r="F177" s="142" t="str">
        <f t="shared" si="58"/>
        <v/>
      </c>
      <c r="G177" s="270"/>
      <c r="H177" s="270"/>
      <c r="I177" s="270"/>
      <c r="J177" s="143" t="str">
        <f>IF(OR(AND(C177&lt;&gt;"",D177&gt;E177,WEEKDAY(A177,2)=5),AND(C177="",WEEKDAY(A177,2)&gt;5)),IF(D177="","",ColTime(Data!$J$3,Data!$L$3,D177,E177)),"")</f>
        <v/>
      </c>
      <c r="K177" s="143" t="str">
        <f t="shared" si="59"/>
        <v/>
      </c>
      <c r="L177" s="144" t="str">
        <f t="shared" si="60"/>
        <v/>
      </c>
      <c r="M177" s="144" t="str">
        <f>IFERROR(IF(AND(C177="",WEEKDAY(A177,2)&gt;5),IF(D177="","",(IF(E177-MAX(D177,(15/24))+(E177&lt;D177)&lt;0,0,E177-MAX(D177,(15/24))+($E177&lt;D177)))-(IF((E177-MAX(D177,(23/24))+(E177&lt;D177))&lt;0,0,(E177-MAX(D177,(23/24))+(E177&lt;D177))))),o),"")</f>
        <v/>
      </c>
      <c r="N177" s="144" t="str">
        <f t="shared" si="61"/>
        <v/>
      </c>
      <c r="O177" s="192" t="str">
        <f t="shared" si="62"/>
        <v/>
      </c>
      <c r="P177" s="192" t="str">
        <f t="shared" si="63"/>
        <v/>
      </c>
      <c r="Q177" s="146" t="str">
        <f t="shared" si="55"/>
        <v/>
      </c>
      <c r="R177" s="144" t="str">
        <f>IFERROR(IF(OR(AND(C177="",D177&lt;E177,OR(WEEKDAY(A177,2)=1,WEEKDAY(A177,2)&gt;=6)),AND(C177="",D177&gt;E177,OR(WEEKDAY(A177,2)&gt;=5)),AND(C177&lt;&gt;"",D177&gt;E177,WEEKDAY(A177,2)&gt;=5)),ColTime(Data!$J$6,Data!$L$6,D177,E177),""),"")</f>
        <v/>
      </c>
      <c r="S177" s="212" t="str">
        <f>IFERROR(IF(OR(AND(WEEKDAY(A177,2)&gt;1,WEEKDAY(A177,2)&lt;6,D177&lt;E177,C177=""),AND(C177="",WEEKDAY(A177,2)=1,E177&lt;D177),AND(C177&lt;&gt;"",D177&lt;E177,WEEKDAY(A177,2)&gt;1,WEEKDAY(A177,2)&lt;4),AND(C177&lt;&gt;"",D177&gt;E177,WEEKDAY(A177,2)=1)),ColTime(Data!$J$6,Data!$L$6,D177,E177),""),"")</f>
        <v/>
      </c>
      <c r="T177" s="212"/>
      <c r="U177" s="213" t="str">
        <f>IF(F177="","",IF(AND(C177&lt;&gt;"",OR(D177&lt;E177,AND(D177&gt;E177,C483&lt;&gt;""))),ColTime(Data!$J$6,Data!$L$6,D177,E177),""))</f>
        <v/>
      </c>
      <c r="V177" s="214"/>
      <c r="W177" s="148"/>
      <c r="Z177" s="148"/>
      <c r="AE177" s="194"/>
    </row>
    <row r="178" spans="1:31" ht="15" customHeight="1" x14ac:dyDescent="0.2">
      <c r="A178" s="151">
        <f t="shared" si="54"/>
        <v>44003</v>
      </c>
      <c r="B178" s="160" t="str">
        <f t="shared" si="56"/>
        <v>Sø</v>
      </c>
      <c r="C178" s="161" t="str">
        <f t="shared" si="57"/>
        <v/>
      </c>
      <c r="D178" s="162"/>
      <c r="E178" s="162"/>
      <c r="F178" s="142" t="str">
        <f t="shared" si="58"/>
        <v/>
      </c>
      <c r="G178" s="270"/>
      <c r="H178" s="270"/>
      <c r="I178" s="270"/>
      <c r="J178" s="143" t="str">
        <f>IF(OR(AND(C178&lt;&gt;"",D178&gt;E178,WEEKDAY(A178,2)=5),AND(C178="",WEEKDAY(A178,2)&gt;5)),IF(D178="","",ColTime(Data!$J$3,Data!$L$3,D178,E178)),"")</f>
        <v/>
      </c>
      <c r="K178" s="143" t="str">
        <f t="shared" si="59"/>
        <v/>
      </c>
      <c r="L178" s="144" t="str">
        <f t="shared" si="60"/>
        <v/>
      </c>
      <c r="M178" s="144" t="str">
        <f>IFERROR(IF(AND(C178="",WEEKDAY(A178,2)&gt;5),IF(D178="","",(IF(E178-MAX(D178,(15/24))+(E178&lt;D178)&lt;0,0,E178-MAX(D178,(15/24))+($E178&lt;D178)))-(IF((E178-MAX(D178,(23/24))+(E178&lt;D178))&lt;0,0,(E178-MAX(D178,(23/24))+(E178&lt;D178))))),o),"")</f>
        <v/>
      </c>
      <c r="N178" s="144" t="str">
        <f t="shared" si="61"/>
        <v/>
      </c>
      <c r="O178" s="192" t="str">
        <f t="shared" si="62"/>
        <v/>
      </c>
      <c r="P178" s="192" t="str">
        <f t="shared" si="63"/>
        <v/>
      </c>
      <c r="Q178" s="146" t="str">
        <f t="shared" si="55"/>
        <v/>
      </c>
      <c r="R178" s="144" t="str">
        <f>IFERROR(IF(OR(AND(C178="",D178&lt;E178,OR(WEEKDAY(A178,2)=1,WEEKDAY(A178,2)&gt;=6)),AND(C178="",D178&gt;E178,OR(WEEKDAY(A178,2)&gt;=5)),AND(C178&lt;&gt;"",D178&gt;E178,WEEKDAY(A178,2)&gt;=5)),ColTime(Data!$J$6,Data!$L$6,D178,E178),""),"")</f>
        <v/>
      </c>
      <c r="S178" s="212" t="str">
        <f>IFERROR(IF(OR(AND(WEEKDAY(A178,2)&gt;1,WEEKDAY(A178,2)&lt;6,D178&lt;E178,C178=""),AND(C178="",WEEKDAY(A178,2)=1,E178&lt;D178),AND(C178&lt;&gt;"",D178&lt;E178,WEEKDAY(A178,2)&gt;1,WEEKDAY(A178,2)&lt;4),AND(C178&lt;&gt;"",D178&gt;E178,WEEKDAY(A178,2)=1)),ColTime(Data!$J$6,Data!$L$6,D178,E178),""),"")</f>
        <v/>
      </c>
      <c r="T178" s="212"/>
      <c r="U178" s="213" t="str">
        <f>IF(F178="","",IF(AND(C178&lt;&gt;"",OR(D178&lt;E178,AND(D178&gt;E178,C484&lt;&gt;""))),ColTime(Data!$J$6,Data!$L$6,D178,E178),""))</f>
        <v/>
      </c>
      <c r="V178" s="214"/>
      <c r="W178" s="148"/>
      <c r="Z178" s="148"/>
      <c r="AE178" s="194"/>
    </row>
    <row r="179" spans="1:31" ht="15" customHeight="1" x14ac:dyDescent="0.2">
      <c r="A179" s="151">
        <f t="shared" si="54"/>
        <v>44004</v>
      </c>
      <c r="B179" s="160" t="str">
        <f t="shared" si="56"/>
        <v>Ma</v>
      </c>
      <c r="C179" s="161" t="str">
        <f t="shared" si="57"/>
        <v/>
      </c>
      <c r="D179" s="162"/>
      <c r="E179" s="162"/>
      <c r="F179" s="142" t="str">
        <f t="shared" si="58"/>
        <v/>
      </c>
      <c r="G179" s="270"/>
      <c r="H179" s="270"/>
      <c r="I179" s="270"/>
      <c r="J179" s="143" t="str">
        <f>IF(OR(AND(C179&lt;&gt;"",D179&gt;E179,WEEKDAY(A179,2)=5),AND(C179="",WEEKDAY(A179,2)&gt;5)),IF(D179="","",ColTime(Data!$J$3,Data!$L$3,D179,E179)),"")</f>
        <v/>
      </c>
      <c r="K179" s="143" t="str">
        <f t="shared" si="59"/>
        <v/>
      </c>
      <c r="L179" s="144" t="str">
        <f t="shared" si="60"/>
        <v/>
      </c>
      <c r="M179" s="144" t="str">
        <f>IFERROR(IF(AND(C179="",WEEKDAY(A179,2)&gt;5),IF(D179="","",(IF(E179-MAX(D179,(15/24))+(E179&lt;D179)&lt;0,0,E179-MAX(D179,(15/24))+($E179&lt;D179)))-(IF((E179-MAX(D179,(23/24))+(E179&lt;D179))&lt;0,0,(E179-MAX(D179,(23/24))+(E179&lt;D179))))),o),"")</f>
        <v/>
      </c>
      <c r="N179" s="144" t="str">
        <f t="shared" si="61"/>
        <v/>
      </c>
      <c r="O179" s="192" t="str">
        <f t="shared" si="62"/>
        <v/>
      </c>
      <c r="P179" s="192" t="str">
        <f t="shared" si="63"/>
        <v/>
      </c>
      <c r="Q179" s="146" t="str">
        <f t="shared" si="55"/>
        <v/>
      </c>
      <c r="R179" s="144" t="str">
        <f>IFERROR(IF(OR(AND(C179="",D179&lt;E179,OR(WEEKDAY(A179,2)=1,WEEKDAY(A179,2)&gt;=6)),AND(C179="",D179&gt;E179,OR(WEEKDAY(A179,2)&gt;=5)),AND(C179&lt;&gt;"",D179&gt;E179,WEEKDAY(A179,2)&gt;=5)),ColTime(Data!$J$6,Data!$L$6,D179,E179),""),"")</f>
        <v/>
      </c>
      <c r="S179" s="212" t="str">
        <f>IFERROR(IF(OR(AND(WEEKDAY(A179,2)&gt;1,WEEKDAY(A179,2)&lt;6,D179&lt;E179,C179=""),AND(C179="",WEEKDAY(A179,2)=1,E179&lt;D179),AND(C179&lt;&gt;"",D179&lt;E179,WEEKDAY(A179,2)&gt;1,WEEKDAY(A179,2)&lt;4),AND(C179&lt;&gt;"",D179&gt;E179,WEEKDAY(A179,2)=1)),ColTime(Data!$J$6,Data!$L$6,D179,E179),""),"")</f>
        <v/>
      </c>
      <c r="T179" s="212"/>
      <c r="U179" s="213" t="str">
        <f>IF(F179="","",IF(AND(C179&lt;&gt;"",OR(D179&lt;E179,AND(D179&gt;E179,C485&lt;&gt;""))),ColTime(Data!$J$6,Data!$L$6,D179,E179),""))</f>
        <v/>
      </c>
      <c r="V179" s="214"/>
      <c r="W179" s="148"/>
      <c r="Z179" s="148"/>
      <c r="AE179" s="194"/>
    </row>
    <row r="180" spans="1:31" ht="15" customHeight="1" x14ac:dyDescent="0.2">
      <c r="A180" s="151">
        <f t="shared" si="54"/>
        <v>44005</v>
      </c>
      <c r="B180" s="160" t="str">
        <f t="shared" si="56"/>
        <v>Ti</v>
      </c>
      <c r="C180" s="161" t="str">
        <f t="shared" si="57"/>
        <v>Sankt Hansaften</v>
      </c>
      <c r="D180" s="162"/>
      <c r="E180" s="162"/>
      <c r="F180" s="142" t="str">
        <f t="shared" si="58"/>
        <v/>
      </c>
      <c r="G180" s="270"/>
      <c r="H180" s="270"/>
      <c r="I180" s="270"/>
      <c r="J180" s="143" t="str">
        <f>IF(OR(AND(C180&lt;&gt;"",D180&gt;E180,WEEKDAY(A180,2)=5),AND(C180="",WEEKDAY(A180,2)&gt;5)),IF(D180="","",ColTime(Data!$J$3,Data!$L$3,D180,E180)),"")</f>
        <v/>
      </c>
      <c r="K180" s="143" t="str">
        <f t="shared" si="59"/>
        <v/>
      </c>
      <c r="L180" s="144" t="str">
        <f t="shared" si="60"/>
        <v/>
      </c>
      <c r="M180" s="144" t="str">
        <f>IFERROR(IF(AND(C180="",WEEKDAY(A180,2)&gt;5),IF(D180="","",(IF(E180-MAX(D180,(15/24))+(E180&lt;D180)&lt;0,0,E180-MAX(D180,(15/24))+($E180&lt;D180)))-(IF((E180-MAX(D180,(23/24))+(E180&lt;D180))&lt;0,0,(E180-MAX(D180,(23/24))+(E180&lt;D180))))),o),"")</f>
        <v/>
      </c>
      <c r="N180" s="144" t="str">
        <f t="shared" si="61"/>
        <v/>
      </c>
      <c r="O180" s="192" t="str">
        <f t="shared" si="62"/>
        <v/>
      </c>
      <c r="P180" s="192" t="str">
        <f t="shared" si="63"/>
        <v/>
      </c>
      <c r="Q180" s="146" t="str">
        <f t="shared" si="55"/>
        <v/>
      </c>
      <c r="R180" s="144" t="str">
        <f>IFERROR(IF(OR(AND(C180="",D180&lt;E180,OR(WEEKDAY(A180,2)=1,WEEKDAY(A180,2)&gt;=6)),AND(C180="",D180&gt;E180,OR(WEEKDAY(A180,2)&gt;=5)),AND(C180&lt;&gt;"",D180&gt;E180,WEEKDAY(A180,2)&gt;=5)),ColTime(Data!$J$6,Data!$L$6,D180,E180),""),"")</f>
        <v/>
      </c>
      <c r="S180" s="212" t="str">
        <f>IFERROR(IF(OR(AND(WEEKDAY(A180,2)&gt;1,WEEKDAY(A180,2)&lt;6,D180&lt;E180,C180=""),AND(C180="",WEEKDAY(A180,2)=1,E180&lt;D180),AND(C180&lt;&gt;"",D180&lt;E180,WEEKDAY(A180,2)&gt;1,WEEKDAY(A180,2)&lt;4),AND(C180&lt;&gt;"",D180&gt;E180,WEEKDAY(A180,2)=1)),ColTime(Data!$J$6,Data!$L$6,D180,E180),""),"")</f>
        <v/>
      </c>
      <c r="T180" s="212"/>
      <c r="U180" s="213" t="str">
        <f>IF(F180="","",IF(AND(C180&lt;&gt;"",OR(D180&lt;E180,AND(D180&gt;E180,C486&lt;&gt;""))),ColTime(Data!$J$6,Data!$L$6,D180,E180),""))</f>
        <v/>
      </c>
      <c r="V180" s="214"/>
      <c r="W180" s="148"/>
      <c r="Z180" s="148"/>
      <c r="AE180" s="194"/>
    </row>
    <row r="181" spans="1:31" ht="15" customHeight="1" x14ac:dyDescent="0.2">
      <c r="A181" s="151">
        <f t="shared" si="54"/>
        <v>44006</v>
      </c>
      <c r="B181" s="160" t="str">
        <f t="shared" si="56"/>
        <v>On</v>
      </c>
      <c r="C181" s="161" t="str">
        <f t="shared" si="57"/>
        <v>Sankt Hansdag</v>
      </c>
      <c r="D181" s="162"/>
      <c r="E181" s="162"/>
      <c r="F181" s="142" t="str">
        <f t="shared" si="58"/>
        <v/>
      </c>
      <c r="G181" s="270"/>
      <c r="H181" s="270"/>
      <c r="I181" s="270"/>
      <c r="J181" s="143" t="str">
        <f>IF(OR(AND(C181&lt;&gt;"",D181&gt;E181,WEEKDAY(A181,2)=5),AND(C181="",WEEKDAY(A181,2)&gt;5)),IF(D181="","",ColTime(Data!$J$3,Data!$L$3,D181,E181)),"")</f>
        <v/>
      </c>
      <c r="K181" s="143" t="str">
        <f t="shared" si="59"/>
        <v/>
      </c>
      <c r="L181" s="144" t="str">
        <f t="shared" si="60"/>
        <v/>
      </c>
      <c r="M181" s="144" t="str">
        <f>IFERROR(IF(AND(C181="",WEEKDAY(A181,2)&gt;5),IF(D181="","",(IF(E181-MAX(D181,(15/24))+(E181&lt;D181)&lt;0,0,E181-MAX(D181,(15/24))+($E181&lt;D181)))-(IF((E181-MAX(D181,(23/24))+(E181&lt;D181))&lt;0,0,(E181-MAX(D181,(23/24))+(E181&lt;D181))))),o),"")</f>
        <v/>
      </c>
      <c r="N181" s="144" t="str">
        <f t="shared" si="61"/>
        <v/>
      </c>
      <c r="O181" s="192" t="str">
        <f t="shared" si="62"/>
        <v/>
      </c>
      <c r="P181" s="192" t="str">
        <f t="shared" si="63"/>
        <v/>
      </c>
      <c r="Q181" s="146" t="str">
        <f t="shared" si="55"/>
        <v/>
      </c>
      <c r="R181" s="144" t="str">
        <f>IFERROR(IF(OR(AND(C181="",D181&lt;E181,OR(WEEKDAY(A181,2)=1,WEEKDAY(A181,2)&gt;=6)),AND(C181="",D181&gt;E181,OR(WEEKDAY(A181,2)&gt;=5)),AND(C181&lt;&gt;"",D181&gt;E181,WEEKDAY(A181,2)&gt;=5)),ColTime(Data!$J$6,Data!$L$6,D181,E181),""),"")</f>
        <v/>
      </c>
      <c r="S181" s="212" t="str">
        <f>IFERROR(IF(OR(AND(WEEKDAY(A181,2)&gt;1,WEEKDAY(A181,2)&lt;6,D181&lt;E181,C181=""),AND(C181="",WEEKDAY(A181,2)=1,E181&lt;D181),AND(C181&lt;&gt;"",D181&lt;E181,WEEKDAY(A181,2)&gt;1,WEEKDAY(A181,2)&lt;4),AND(C181&lt;&gt;"",D181&gt;E181,WEEKDAY(A181,2)=1)),ColTime(Data!$J$6,Data!$L$6,D181,E181),""),"")</f>
        <v/>
      </c>
      <c r="T181" s="212"/>
      <c r="U181" s="213" t="str">
        <f>IF(F181="","",IF(AND(C181&lt;&gt;"",OR(D181&lt;E181,AND(D181&gt;E181,C487&lt;&gt;""))),ColTime(Data!$J$6,Data!$L$6,D181,E181),""))</f>
        <v/>
      </c>
      <c r="V181" s="214"/>
      <c r="W181" s="148"/>
      <c r="Z181" s="148"/>
      <c r="AE181" s="194"/>
    </row>
    <row r="182" spans="1:31" ht="15" customHeight="1" x14ac:dyDescent="0.2">
      <c r="A182" s="151">
        <f t="shared" si="54"/>
        <v>44007</v>
      </c>
      <c r="B182" s="160" t="str">
        <f t="shared" si="56"/>
        <v>To</v>
      </c>
      <c r="C182" s="161" t="str">
        <f t="shared" si="57"/>
        <v/>
      </c>
      <c r="D182" s="162"/>
      <c r="E182" s="162"/>
      <c r="F182" s="142" t="str">
        <f t="shared" si="58"/>
        <v/>
      </c>
      <c r="G182" s="270"/>
      <c r="H182" s="270"/>
      <c r="I182" s="270"/>
      <c r="J182" s="143" t="str">
        <f>IF(OR(AND(C182&lt;&gt;"",D182&gt;E182,WEEKDAY(A182,2)=5),AND(C182="",WEEKDAY(A182,2)&gt;5)),IF(D182="","",ColTime(Data!$J$3,Data!$L$3,D182,E182)),"")</f>
        <v/>
      </c>
      <c r="K182" s="143" t="str">
        <f t="shared" si="59"/>
        <v/>
      </c>
      <c r="L182" s="144" t="str">
        <f t="shared" si="60"/>
        <v/>
      </c>
      <c r="M182" s="144" t="str">
        <f>IFERROR(IF(AND(C182="",WEEKDAY(A182,2)&gt;5),IF(D182="","",(IF(E182-MAX(D182,(15/24))+(E182&lt;D182)&lt;0,0,E182-MAX(D182,(15/24))+($E182&lt;D182)))-(IF((E182-MAX(D182,(23/24))+(E182&lt;D182))&lt;0,0,(E182-MAX(D182,(23/24))+(E182&lt;D182))))),o),"")</f>
        <v/>
      </c>
      <c r="N182" s="144" t="str">
        <f t="shared" si="61"/>
        <v/>
      </c>
      <c r="O182" s="192" t="str">
        <f t="shared" si="62"/>
        <v/>
      </c>
      <c r="P182" s="192" t="str">
        <f t="shared" si="63"/>
        <v/>
      </c>
      <c r="Q182" s="146" t="str">
        <f t="shared" si="55"/>
        <v/>
      </c>
      <c r="R182" s="144" t="str">
        <f>IFERROR(IF(OR(AND(C182="",D182&lt;E182,OR(WEEKDAY(A182,2)=1,WEEKDAY(A182,2)&gt;=6)),AND(C182="",D182&gt;E182,OR(WEEKDAY(A182,2)&gt;=5)),AND(C182&lt;&gt;"",D182&gt;E182,WEEKDAY(A182,2)&gt;=5)),ColTime(Data!$J$6,Data!$L$6,D182,E182),""),"")</f>
        <v/>
      </c>
      <c r="S182" s="212" t="str">
        <f>IFERROR(IF(OR(AND(WEEKDAY(A182,2)&gt;1,WEEKDAY(A182,2)&lt;6,D182&lt;E182,C182=""),AND(C182="",WEEKDAY(A182,2)=1,E182&lt;D182),AND(C182&lt;&gt;"",D182&lt;E182,WEEKDAY(A182,2)&gt;1,WEEKDAY(A182,2)&lt;4),AND(C182&lt;&gt;"",D182&gt;E182,WEEKDAY(A182,2)=1)),ColTime(Data!$J$6,Data!$L$6,D182,E182),""),"")</f>
        <v/>
      </c>
      <c r="T182" s="212"/>
      <c r="U182" s="213" t="str">
        <f>IF(F182="","",IF(AND(C182&lt;&gt;"",OR(D182&lt;E182,AND(D182&gt;E182,C488&lt;&gt;""))),ColTime(Data!$J$6,Data!$L$6,D182,E182),""))</f>
        <v/>
      </c>
      <c r="V182" s="214"/>
      <c r="W182" s="148"/>
      <c r="Z182" s="148"/>
      <c r="AE182" s="194"/>
    </row>
    <row r="183" spans="1:31" ht="15" customHeight="1" x14ac:dyDescent="0.2">
      <c r="A183" s="151">
        <f t="shared" si="54"/>
        <v>44008</v>
      </c>
      <c r="B183" s="160" t="str">
        <f t="shared" si="56"/>
        <v>Fr</v>
      </c>
      <c r="C183" s="161" t="str">
        <f t="shared" si="57"/>
        <v/>
      </c>
      <c r="D183" s="162"/>
      <c r="E183" s="162"/>
      <c r="F183" s="142" t="str">
        <f t="shared" si="58"/>
        <v/>
      </c>
      <c r="G183" s="270"/>
      <c r="H183" s="270"/>
      <c r="I183" s="270"/>
      <c r="J183" s="143" t="str">
        <f>IF(OR(AND(C183&lt;&gt;"",D183&gt;E183,WEEKDAY(A183,2)=5),AND(C183="",WEEKDAY(A183,2)&gt;5)),IF(D183="","",ColTime(Data!$J$3,Data!$L$3,D183,E183)),"")</f>
        <v/>
      </c>
      <c r="K183" s="143" t="str">
        <f t="shared" si="59"/>
        <v/>
      </c>
      <c r="L183" s="144" t="str">
        <f t="shared" si="60"/>
        <v/>
      </c>
      <c r="M183" s="144" t="str">
        <f>IFERROR(IF(AND(C183="",WEEKDAY(A183,2)&gt;5),IF(D183="","",(IF(E183-MAX(D183,(15/24))+(E183&lt;D183)&lt;0,0,E183-MAX(D183,(15/24))+($E183&lt;D183)))-(IF((E183-MAX(D183,(23/24))+(E183&lt;D183))&lt;0,0,(E183-MAX(D183,(23/24))+(E183&lt;D183))))),o),"")</f>
        <v/>
      </c>
      <c r="N183" s="144" t="str">
        <f t="shared" si="61"/>
        <v/>
      </c>
      <c r="O183" s="192" t="str">
        <f t="shared" si="62"/>
        <v/>
      </c>
      <c r="P183" s="192" t="str">
        <f t="shared" si="63"/>
        <v/>
      </c>
      <c r="Q183" s="146" t="str">
        <f t="shared" si="55"/>
        <v/>
      </c>
      <c r="R183" s="144" t="str">
        <f>IFERROR(IF(OR(AND(C183="",D183&lt;E183,OR(WEEKDAY(A183,2)=1,WEEKDAY(A183,2)&gt;=6)),AND(C183="",D183&gt;E183,OR(WEEKDAY(A183,2)&gt;=5)),AND(C183&lt;&gt;"",D183&gt;E183,WEEKDAY(A183,2)&gt;=5)),ColTime(Data!$J$6,Data!$L$6,D183,E183),""),"")</f>
        <v/>
      </c>
      <c r="S183" s="212" t="str">
        <f>IFERROR(IF(OR(AND(WEEKDAY(A183,2)&gt;1,WEEKDAY(A183,2)&lt;6,D183&lt;E183,C183=""),AND(C183="",WEEKDAY(A183,2)=1,E183&lt;D183),AND(C183&lt;&gt;"",D183&lt;E183,WEEKDAY(A183,2)&gt;1,WEEKDAY(A183,2)&lt;4),AND(C183&lt;&gt;"",D183&gt;E183,WEEKDAY(A183,2)=1)),ColTime(Data!$J$6,Data!$L$6,D183,E183),""),"")</f>
        <v/>
      </c>
      <c r="T183" s="212"/>
      <c r="U183" s="213" t="str">
        <f>IF(F183="","",IF(AND(C183&lt;&gt;"",OR(D183&lt;E183,AND(D183&gt;E183,C489&lt;&gt;""))),ColTime(Data!$J$6,Data!$L$6,D183,E183),""))</f>
        <v/>
      </c>
      <c r="V183" s="214"/>
      <c r="W183" s="148"/>
      <c r="Z183" s="148"/>
      <c r="AE183" s="194"/>
    </row>
    <row r="184" spans="1:31" ht="15" customHeight="1" x14ac:dyDescent="0.2">
      <c r="A184" s="151">
        <f t="shared" si="54"/>
        <v>44009</v>
      </c>
      <c r="B184" s="160" t="str">
        <f t="shared" ref="B184:B213" si="64">PROPER(TEXT(A184,"ddd"))</f>
        <v>Lø</v>
      </c>
      <c r="C184" s="161" t="str">
        <f t="shared" ref="C184:C213" si="65">HelligdagsNavn(A184,0,0)</f>
        <v/>
      </c>
      <c r="D184" s="162"/>
      <c r="E184" s="162"/>
      <c r="F184" s="142" t="str">
        <f t="shared" ref="F184:F213" si="66">IF(D184="","",(E184-D184)+(D184&gt;E184))</f>
        <v/>
      </c>
      <c r="G184" s="270"/>
      <c r="H184" s="270"/>
      <c r="I184" s="270"/>
      <c r="J184" s="143" t="str">
        <f>IF(OR(AND(C184&lt;&gt;"",D184&gt;E184,WEEKDAY(A184,2)=5),AND(C184="",WEEKDAY(A184,2)&gt;5)),IF(D184="","",ColTime(Data!$J$3,Data!$L$3,D184,E184)),"")</f>
        <v/>
      </c>
      <c r="K184" s="143" t="str">
        <f t="shared" ref="K184:K213" si="67">IF(C184&lt;&gt;"",IF(D184="","",(IF(E184-MAX(D184,(7/24))+(E184&lt;D184)&lt;0,0,E184-MAX(D184,(7/24))+(E184&lt;D184)))-(IF((E184-MAX(D184,(15/24))+(E184&lt;D184))&lt;0,0,(E184-MAX(D184,(15/24))+(E184&lt;D184))))),"")</f>
        <v/>
      </c>
      <c r="L184" s="144" t="str">
        <f t="shared" ref="L184:L213" si="68">IFERROR(IF(AND(C184="",WEEKDAY(A184,2)&lt;6),IF(D184="","",(IF(E184-MAX(D184,(15/24))+(E184&lt;D184)&lt;0,0,E184-MAX(D184,(15/24))+(E184&lt;D184)))-(IF((E184-MAX(D184,(23/24))+(E184&lt;D184))&lt;0,0,(E184-MAX(D184,(23/24))+(E184&lt;D184))))),""),"")</f>
        <v/>
      </c>
      <c r="M184" s="144" t="str">
        <f>IFERROR(IF(AND(C184="",WEEKDAY(A184,2)&gt;5),IF(D184="","",(IF(E184-MAX(D184,(15/24))+(E184&lt;D184)&lt;0,0,E184-MAX(D184,(15/24))+($E184&lt;D184)))-(IF((E184-MAX(D184,(23/24))+(E184&lt;D184))&lt;0,0,(E184-MAX(D184,(23/24))+(E184&lt;D184))))),o),"")</f>
        <v/>
      </c>
      <c r="N184" s="144" t="str">
        <f t="shared" ref="N184:N213" si="69">IF(C184&lt;&gt;"",IF(D184="","",(IF(E184-MAX(D184,(15/24))+(E184&lt;D184)&lt;0,0,E184-MAX(D184,(15/24))+(E184&lt;D184)))-(IF((E184-MAX(D184,(23/24))+(E184&lt;D184))&lt;0,0,(E184-MAX(D184,(23/24))+(E184&lt;D184))))),"")</f>
        <v/>
      </c>
      <c r="O184" s="192" t="str">
        <f t="shared" ref="O184:O213" si="70">IF(A184="","",IF(AND(C184="",WEEKDAY(A184,2)&lt;5),IF(D184="","",(IF(E184-MAX(D184,(23/24))+(E184&lt;D184)&lt;0,0,E184-MAX(D184,(23/24))+(E184&lt;D184)))-(IF((E184-MAX(D184,(24/24))+(E184&lt;D184))&lt;0,0,(E184-MAX(D184,(24/24))+(E184&lt;D184))))),""))</f>
        <v/>
      </c>
      <c r="P184" s="192" t="str">
        <f t="shared" ref="P184:P213" si="71">IFERROR(IF(AND(C184="",WEEKDAY(A184,2)&gt;4),IF(D184="","",(IF(E184-MAX(D184,(23/24))+(E184&lt;D184)&lt;0,0,E184-MAX(D184,(23/24))+(E184&lt;D184)))-(IF((E184-MAX(D184,(24/24))+(E184&lt;D184))&lt;0,0,(E184-MAX(D184,(24/24))+(E184&lt;D184))))),""),"")</f>
        <v/>
      </c>
      <c r="Q184" s="146" t="str">
        <f t="shared" si="55"/>
        <v/>
      </c>
      <c r="R184" s="144" t="str">
        <f>IFERROR(IF(OR(AND(C184="",D184&lt;E184,OR(WEEKDAY(A184,2)=1,WEEKDAY(A184,2)&gt;=6)),AND(C184="",D184&gt;E184,OR(WEEKDAY(A184,2)&gt;=5)),AND(C184&lt;&gt;"",D184&gt;E184,WEEKDAY(A184,2)&gt;=5)),ColTime(Data!$J$6,Data!$L$6,D184,E184),""),"")</f>
        <v/>
      </c>
      <c r="S184" s="212" t="str">
        <f>IFERROR(IF(OR(AND(WEEKDAY(A184,2)&gt;1,WEEKDAY(A184,2)&lt;6,D184&lt;E184,C184=""),AND(C184="",WEEKDAY(A184,2)=1,E184&lt;D184),AND(C184&lt;&gt;"",D184&lt;E184,WEEKDAY(A184,2)&gt;1,WEEKDAY(A184,2)&lt;4),AND(C184&lt;&gt;"",D184&gt;E184,WEEKDAY(A184,2)=1)),ColTime(Data!$J$6,Data!$L$6,D184,E184),""),"")</f>
        <v/>
      </c>
      <c r="T184" s="212"/>
      <c r="U184" s="213" t="str">
        <f>IF(F184="","",IF(AND(C184&lt;&gt;"",OR(D184&lt;E184,AND(D184&gt;E184,C490&lt;&gt;""))),ColTime(Data!$J$6,Data!$L$6,D184,E184),""))</f>
        <v/>
      </c>
      <c r="V184" s="214"/>
      <c r="W184" s="148"/>
      <c r="Z184" s="148"/>
      <c r="AE184" s="194"/>
    </row>
    <row r="185" spans="1:31" ht="15" customHeight="1" x14ac:dyDescent="0.2">
      <c r="A185" s="151">
        <f t="shared" si="54"/>
        <v>44010</v>
      </c>
      <c r="B185" s="160" t="str">
        <f t="shared" si="64"/>
        <v>Sø</v>
      </c>
      <c r="C185" s="161" t="str">
        <f t="shared" si="65"/>
        <v/>
      </c>
      <c r="D185" s="162"/>
      <c r="E185" s="162"/>
      <c r="F185" s="142" t="str">
        <f t="shared" si="66"/>
        <v/>
      </c>
      <c r="G185" s="270"/>
      <c r="H185" s="270"/>
      <c r="I185" s="270"/>
      <c r="J185" s="143" t="str">
        <f>IF(OR(AND(C185&lt;&gt;"",D185&gt;E185,WEEKDAY(A185,2)=5),AND(C185="",WEEKDAY(A185,2)&gt;5)),IF(D185="","",ColTime(Data!$J$3,Data!$L$3,D185,E185)),"")</f>
        <v/>
      </c>
      <c r="K185" s="143" t="str">
        <f t="shared" si="67"/>
        <v/>
      </c>
      <c r="L185" s="144" t="str">
        <f t="shared" si="68"/>
        <v/>
      </c>
      <c r="M185" s="144" t="str">
        <f>IFERROR(IF(AND(C185="",WEEKDAY(A185,2)&gt;5),IF(D185="","",(IF(E185-MAX(D185,(15/24))+(E185&lt;D185)&lt;0,0,E185-MAX(D185,(15/24))+($E185&lt;D185)))-(IF((E185-MAX(D185,(23/24))+(E185&lt;D185))&lt;0,0,(E185-MAX(D185,(23/24))+(E185&lt;D185))))),o),"")</f>
        <v/>
      </c>
      <c r="N185" s="144" t="str">
        <f t="shared" si="69"/>
        <v/>
      </c>
      <c r="O185" s="192" t="str">
        <f t="shared" si="70"/>
        <v/>
      </c>
      <c r="P185" s="192" t="str">
        <f t="shared" si="71"/>
        <v/>
      </c>
      <c r="Q185" s="146" t="str">
        <f t="shared" si="55"/>
        <v/>
      </c>
      <c r="R185" s="144" t="str">
        <f>IFERROR(IF(OR(AND(C185="",D185&lt;E185,OR(WEEKDAY(A185,2)=1,WEEKDAY(A185,2)&gt;=6)),AND(C185="",D185&gt;E185,OR(WEEKDAY(A185,2)&gt;=5)),AND(C185&lt;&gt;"",D185&gt;E185,WEEKDAY(A185,2)&gt;=5)),ColTime(Data!$J$6,Data!$L$6,D185,E185),""),"")</f>
        <v/>
      </c>
      <c r="S185" s="212" t="str">
        <f>IFERROR(IF(OR(AND(WEEKDAY(A185,2)&gt;1,WEEKDAY(A185,2)&lt;6,D185&lt;E185,C185=""),AND(C185="",WEEKDAY(A185,2)=1,E185&lt;D185),AND(C185&lt;&gt;"",D185&lt;E185,WEEKDAY(A185,2)&gt;1,WEEKDAY(A185,2)&lt;4),AND(C185&lt;&gt;"",D185&gt;E185,WEEKDAY(A185,2)=1)),ColTime(Data!$J$6,Data!$L$6,D185,E185),""),"")</f>
        <v/>
      </c>
      <c r="T185" s="212"/>
      <c r="U185" s="213" t="str">
        <f>IF(F185="","",IF(AND(C185&lt;&gt;"",OR(D185&lt;E185,AND(D185&gt;E185,C491&lt;&gt;""))),ColTime(Data!$J$6,Data!$L$6,D185,E185),""))</f>
        <v/>
      </c>
      <c r="V185" s="214"/>
      <c r="W185" s="148"/>
      <c r="Z185" s="148"/>
      <c r="AE185" s="194"/>
    </row>
    <row r="186" spans="1:31" ht="15" customHeight="1" x14ac:dyDescent="0.2">
      <c r="A186" s="151">
        <f t="shared" si="54"/>
        <v>44011</v>
      </c>
      <c r="B186" s="160" t="str">
        <f t="shared" si="64"/>
        <v>Ma</v>
      </c>
      <c r="C186" s="161" t="str">
        <f t="shared" si="65"/>
        <v/>
      </c>
      <c r="D186" s="162"/>
      <c r="E186" s="162"/>
      <c r="F186" s="142" t="str">
        <f t="shared" si="66"/>
        <v/>
      </c>
      <c r="G186" s="270"/>
      <c r="H186" s="270"/>
      <c r="I186" s="270"/>
      <c r="J186" s="143" t="str">
        <f>IF(OR(AND(C186&lt;&gt;"",D186&gt;E186,WEEKDAY(A186,2)=5),AND(C186="",WEEKDAY(A186,2)&gt;5)),IF(D186="","",ColTime(Data!$J$3,Data!$L$3,D186,E186)),"")</f>
        <v/>
      </c>
      <c r="K186" s="143" t="str">
        <f t="shared" si="67"/>
        <v/>
      </c>
      <c r="L186" s="144" t="str">
        <f t="shared" si="68"/>
        <v/>
      </c>
      <c r="M186" s="144" t="str">
        <f>IFERROR(IF(AND(C186="",WEEKDAY(A186,2)&gt;5),IF(D186="","",(IF(E186-MAX(D186,(15/24))+(E186&lt;D186)&lt;0,0,E186-MAX(D186,(15/24))+($E186&lt;D186)))-(IF((E186-MAX(D186,(23/24))+(E186&lt;D186))&lt;0,0,(E186-MAX(D186,(23/24))+(E186&lt;D186))))),o),"")</f>
        <v/>
      </c>
      <c r="N186" s="144" t="str">
        <f t="shared" si="69"/>
        <v/>
      </c>
      <c r="O186" s="192" t="str">
        <f t="shared" si="70"/>
        <v/>
      </c>
      <c r="P186" s="192" t="str">
        <f t="shared" si="71"/>
        <v/>
      </c>
      <c r="Q186" s="146" t="str">
        <f t="shared" si="55"/>
        <v/>
      </c>
      <c r="R186" s="144" t="str">
        <f>IFERROR(IF(OR(AND(C186="",D186&lt;E186,OR(WEEKDAY(A186,2)=1,WEEKDAY(A186,2)&gt;=6)),AND(C186="",D186&gt;E186,OR(WEEKDAY(A186,2)&gt;=5)),AND(C186&lt;&gt;"",D186&gt;E186,WEEKDAY(A186,2)&gt;=5)),ColTime(Data!$J$6,Data!$L$6,D186,E186),""),"")</f>
        <v/>
      </c>
      <c r="S186" s="212" t="str">
        <f>IFERROR(IF(OR(AND(WEEKDAY(A186,2)&gt;1,WEEKDAY(A186,2)&lt;6,D186&lt;E186,C186=""),AND(C186="",WEEKDAY(A186,2)=1,E186&lt;D186),AND(C186&lt;&gt;"",D186&lt;E186,WEEKDAY(A186,2)&gt;1,WEEKDAY(A186,2)&lt;4),AND(C186&lt;&gt;"",D186&gt;E186,WEEKDAY(A186,2)=1)),ColTime(Data!$J$6,Data!$L$6,D186,E186),""),"")</f>
        <v/>
      </c>
      <c r="T186" s="212"/>
      <c r="U186" s="213" t="str">
        <f>IF(F186="","",IF(AND(C186&lt;&gt;"",OR(D186&lt;E186,AND(D186&gt;E186,C492&lt;&gt;""))),ColTime(Data!$J$6,Data!$L$6,D186,E186),""))</f>
        <v/>
      </c>
      <c r="V186" s="214"/>
      <c r="W186" s="148"/>
      <c r="Z186" s="148"/>
      <c r="AE186" s="194"/>
    </row>
    <row r="187" spans="1:31" ht="15" customHeight="1" x14ac:dyDescent="0.2">
      <c r="A187" s="151">
        <f t="shared" si="54"/>
        <v>44012</v>
      </c>
      <c r="B187" s="160" t="str">
        <f t="shared" si="64"/>
        <v>Ti</v>
      </c>
      <c r="C187" s="161" t="str">
        <f t="shared" si="65"/>
        <v/>
      </c>
      <c r="D187" s="162"/>
      <c r="E187" s="162"/>
      <c r="F187" s="142" t="str">
        <f t="shared" si="66"/>
        <v/>
      </c>
      <c r="G187" s="270"/>
      <c r="H187" s="270"/>
      <c r="I187" s="270"/>
      <c r="J187" s="143" t="str">
        <f>IF(OR(AND(C187&lt;&gt;"",D187&gt;E187,WEEKDAY(A187,2)=5),AND(C187="",WEEKDAY(A187,2)&gt;5)),IF(D187="","",ColTime(Data!$J$3,Data!$L$3,D187,E187)),"")</f>
        <v/>
      </c>
      <c r="K187" s="143" t="str">
        <f t="shared" si="67"/>
        <v/>
      </c>
      <c r="L187" s="144" t="str">
        <f t="shared" si="68"/>
        <v/>
      </c>
      <c r="M187" s="144" t="str">
        <f>IFERROR(IF(AND(C187="",WEEKDAY(A187,2)&gt;5),IF(D187="","",(IF(E187-MAX(D187,(15/24))+(E187&lt;D187)&lt;0,0,E187-MAX(D187,(15/24))+($E187&lt;D187)))-(IF((E187-MAX(D187,(23/24))+(E187&lt;D187))&lt;0,0,(E187-MAX(D187,(23/24))+(E187&lt;D187))))),o),"")</f>
        <v/>
      </c>
      <c r="N187" s="144" t="str">
        <f t="shared" si="69"/>
        <v/>
      </c>
      <c r="O187" s="192" t="str">
        <f t="shared" si="70"/>
        <v/>
      </c>
      <c r="P187" s="192" t="str">
        <f t="shared" si="71"/>
        <v/>
      </c>
      <c r="Q187" s="146" t="str">
        <f t="shared" si="55"/>
        <v/>
      </c>
      <c r="R187" s="144" t="str">
        <f>IFERROR(IF(OR(AND(C187="",D187&lt;E187,OR(WEEKDAY(A187,2)=1,WEEKDAY(A187,2)&gt;=6)),AND(C187="",D187&gt;E187,OR(WEEKDAY(A187,2)&gt;=5)),AND(C187&lt;&gt;"",D187&gt;E187,WEEKDAY(A187,2)&gt;=5)),ColTime(Data!$J$6,Data!$L$6,D187,E187),""),"")</f>
        <v/>
      </c>
      <c r="S187" s="212" t="str">
        <f>IFERROR(IF(OR(AND(WEEKDAY(A187,2)&gt;1,WEEKDAY(A187,2)&lt;6,D187&lt;E187,C187=""),AND(C187="",WEEKDAY(A187,2)=1,E187&lt;D187),AND(C187&lt;&gt;"",D187&lt;E187,WEEKDAY(A187,2)&gt;1,WEEKDAY(A187,2)&lt;4),AND(C187&lt;&gt;"",D187&gt;E187,WEEKDAY(A187,2)=1)),ColTime(Data!$J$6,Data!$L$6,D187,E187),""),"")</f>
        <v/>
      </c>
      <c r="T187" s="212"/>
      <c r="U187" s="213" t="str">
        <f>IF(F187="","",IF(AND(C187&lt;&gt;"",OR(D187&lt;E187,AND(D187&gt;E187,C493&lt;&gt;""))),ColTime(Data!$J$6,Data!$L$6,D187,E187),""))</f>
        <v/>
      </c>
      <c r="V187" s="214"/>
      <c r="W187" s="148"/>
      <c r="Z187" s="148"/>
      <c r="AE187" s="194"/>
    </row>
    <row r="188" spans="1:31" ht="15" customHeight="1" x14ac:dyDescent="0.2">
      <c r="A188" s="151">
        <f t="shared" si="54"/>
        <v>44013</v>
      </c>
      <c r="B188" s="160" t="str">
        <f t="shared" si="64"/>
        <v>On</v>
      </c>
      <c r="C188" s="161" t="str">
        <f t="shared" si="65"/>
        <v/>
      </c>
      <c r="D188" s="162"/>
      <c r="E188" s="162"/>
      <c r="F188" s="142" t="str">
        <f t="shared" si="66"/>
        <v/>
      </c>
      <c r="G188" s="270"/>
      <c r="H188" s="270"/>
      <c r="I188" s="270"/>
      <c r="J188" s="143" t="str">
        <f>IF(OR(AND(C188&lt;&gt;"",D188&gt;E188,WEEKDAY(A188,2)=5),AND(C188="",WEEKDAY(A188,2)&gt;5)),IF(D188="","",ColTime(Data!$J$3,Data!$L$3,D188,E188)),"")</f>
        <v/>
      </c>
      <c r="K188" s="143" t="str">
        <f t="shared" si="67"/>
        <v/>
      </c>
      <c r="L188" s="144" t="str">
        <f t="shared" si="68"/>
        <v/>
      </c>
      <c r="M188" s="144" t="str">
        <f>IFERROR(IF(AND(C188="",WEEKDAY(A188,2)&gt;5),IF(D188="","",(IF(E188-MAX(D188,(15/24))+(E188&lt;D188)&lt;0,0,E188-MAX(D188,(15/24))+($E188&lt;D188)))-(IF((E188-MAX(D188,(23/24))+(E188&lt;D188))&lt;0,0,(E188-MAX(D188,(23/24))+(E188&lt;D188))))),o),"")</f>
        <v/>
      </c>
      <c r="N188" s="144" t="str">
        <f t="shared" si="69"/>
        <v/>
      </c>
      <c r="O188" s="192" t="str">
        <f t="shared" si="70"/>
        <v/>
      </c>
      <c r="P188" s="192" t="str">
        <f t="shared" si="71"/>
        <v/>
      </c>
      <c r="Q188" s="146" t="str">
        <f t="shared" si="55"/>
        <v/>
      </c>
      <c r="R188" s="144" t="str">
        <f>IFERROR(IF(OR(AND(C188="",D188&lt;E188,OR(WEEKDAY(A188,2)=1,WEEKDAY(A188,2)&gt;=6)),AND(C188="",D188&gt;E188,OR(WEEKDAY(A188,2)&gt;=5)),AND(C188&lt;&gt;"",D188&gt;E188,WEEKDAY(A188,2)&gt;=5)),ColTime(Data!$J$6,Data!$L$6,D188,E188),""),"")</f>
        <v/>
      </c>
      <c r="S188" s="212" t="str">
        <f>IFERROR(IF(OR(AND(WEEKDAY(A188,2)&gt;1,WEEKDAY(A188,2)&lt;6,D188&lt;E188,C188=""),AND(C188="",WEEKDAY(A188,2)=1,E188&lt;D188),AND(C188&lt;&gt;"",D188&lt;E188,WEEKDAY(A188,2)&gt;1,WEEKDAY(A188,2)&lt;4),AND(C188&lt;&gt;"",D188&gt;E188,WEEKDAY(A188,2)=1)),ColTime(Data!$J$6,Data!$L$6,D188,E188),""),"")</f>
        <v/>
      </c>
      <c r="T188" s="212"/>
      <c r="U188" s="213" t="str">
        <f>IF(F188="","",IF(AND(C188&lt;&gt;"",OR(D188&lt;E188,AND(D188&gt;E188,C494&lt;&gt;""))),ColTime(Data!$J$6,Data!$L$6,D188,E188),""))</f>
        <v/>
      </c>
      <c r="V188" s="214"/>
      <c r="W188" s="148"/>
      <c r="Z188" s="148"/>
      <c r="AE188" s="194"/>
    </row>
    <row r="189" spans="1:31" ht="15" customHeight="1" x14ac:dyDescent="0.2">
      <c r="A189" s="151">
        <f t="shared" si="54"/>
        <v>44014</v>
      </c>
      <c r="B189" s="160" t="str">
        <f t="shared" si="64"/>
        <v>To</v>
      </c>
      <c r="C189" s="161" t="str">
        <f t="shared" si="65"/>
        <v>Maria Besøgelsesdag</v>
      </c>
      <c r="D189" s="162"/>
      <c r="E189" s="162"/>
      <c r="F189" s="142" t="str">
        <f t="shared" si="66"/>
        <v/>
      </c>
      <c r="G189" s="270"/>
      <c r="H189" s="270"/>
      <c r="I189" s="270"/>
      <c r="J189" s="143" t="str">
        <f>IF(OR(AND(C189&lt;&gt;"",D189&gt;E189,WEEKDAY(A189,2)=5),AND(C189="",WEEKDAY(A189,2)&gt;5)),IF(D189="","",ColTime(Data!$J$3,Data!$L$3,D189,E189)),"")</f>
        <v/>
      </c>
      <c r="K189" s="143" t="str">
        <f t="shared" si="67"/>
        <v/>
      </c>
      <c r="L189" s="144" t="str">
        <f t="shared" si="68"/>
        <v/>
      </c>
      <c r="M189" s="144" t="str">
        <f>IFERROR(IF(AND(C189="",WEEKDAY(A189,2)&gt;5),IF(D189="","",(IF(E189-MAX(D189,(15/24))+(E189&lt;D189)&lt;0,0,E189-MAX(D189,(15/24))+($E189&lt;D189)))-(IF((E189-MAX(D189,(23/24))+(E189&lt;D189))&lt;0,0,(E189-MAX(D189,(23/24))+(E189&lt;D189))))),o),"")</f>
        <v/>
      </c>
      <c r="N189" s="144" t="str">
        <f t="shared" si="69"/>
        <v/>
      </c>
      <c r="O189" s="192" t="str">
        <f t="shared" si="70"/>
        <v/>
      </c>
      <c r="P189" s="192" t="str">
        <f t="shared" si="71"/>
        <v/>
      </c>
      <c r="Q189" s="146" t="str">
        <f t="shared" si="55"/>
        <v/>
      </c>
      <c r="R189" s="144" t="str">
        <f>IFERROR(IF(OR(AND(C189="",D189&lt;E189,OR(WEEKDAY(A189,2)=1,WEEKDAY(A189,2)&gt;=6)),AND(C189="",D189&gt;E189,OR(WEEKDAY(A189,2)&gt;=5)),AND(C189&lt;&gt;"",D189&gt;E189,WEEKDAY(A189,2)&gt;=5)),ColTime(Data!$J$6,Data!$L$6,D189,E189),""),"")</f>
        <v/>
      </c>
      <c r="S189" s="212" t="str">
        <f>IFERROR(IF(OR(AND(WEEKDAY(A189,2)&gt;1,WEEKDAY(A189,2)&lt;6,D189&lt;E189,C189=""),AND(C189="",WEEKDAY(A189,2)=1,E189&lt;D189),AND(C189&lt;&gt;"",D189&lt;E189,WEEKDAY(A189,2)&gt;1,WEEKDAY(A189,2)&lt;4),AND(C189&lt;&gt;"",D189&gt;E189,WEEKDAY(A189,2)=1)),ColTime(Data!$J$6,Data!$L$6,D189,E189),""),"")</f>
        <v/>
      </c>
      <c r="T189" s="212"/>
      <c r="U189" s="213" t="str">
        <f>IF(F189="","",IF(AND(C189&lt;&gt;"",OR(D189&lt;E189,AND(D189&gt;E189,C495&lt;&gt;""))),ColTime(Data!$J$6,Data!$L$6,D189,E189),""))</f>
        <v/>
      </c>
      <c r="V189" s="214"/>
      <c r="W189" s="148"/>
      <c r="Z189" s="148"/>
      <c r="AE189" s="194"/>
    </row>
    <row r="190" spans="1:31" ht="15" customHeight="1" x14ac:dyDescent="0.2">
      <c r="A190" s="151">
        <f t="shared" si="54"/>
        <v>44015</v>
      </c>
      <c r="B190" s="160" t="str">
        <f t="shared" si="64"/>
        <v>Fr</v>
      </c>
      <c r="C190" s="161" t="str">
        <f t="shared" si="65"/>
        <v/>
      </c>
      <c r="D190" s="162"/>
      <c r="E190" s="162"/>
      <c r="F190" s="142" t="str">
        <f t="shared" si="66"/>
        <v/>
      </c>
      <c r="G190" s="270"/>
      <c r="H190" s="270"/>
      <c r="I190" s="270"/>
      <c r="J190" s="143" t="str">
        <f>IF(OR(AND(C190&lt;&gt;"",D190&gt;E190,WEEKDAY(A190,2)=5),AND(C190="",WEEKDAY(A190,2)&gt;5)),IF(D190="","",ColTime(Data!$J$3,Data!$L$3,D190,E190)),"")</f>
        <v/>
      </c>
      <c r="K190" s="143" t="str">
        <f t="shared" si="67"/>
        <v/>
      </c>
      <c r="L190" s="144" t="str">
        <f t="shared" si="68"/>
        <v/>
      </c>
      <c r="M190" s="144" t="str">
        <f>IFERROR(IF(AND(C190="",WEEKDAY(A190,2)&gt;5),IF(D190="","",(IF(E190-MAX(D190,(15/24))+(E190&lt;D190)&lt;0,0,E190-MAX(D190,(15/24))+($E190&lt;D190)))-(IF((E190-MAX(D190,(23/24))+(E190&lt;D190))&lt;0,0,(E190-MAX(D190,(23/24))+(E190&lt;D190))))),o),"")</f>
        <v/>
      </c>
      <c r="N190" s="144" t="str">
        <f t="shared" si="69"/>
        <v/>
      </c>
      <c r="O190" s="192" t="str">
        <f t="shared" si="70"/>
        <v/>
      </c>
      <c r="P190" s="192" t="str">
        <f t="shared" si="71"/>
        <v/>
      </c>
      <c r="Q190" s="146" t="str">
        <f t="shared" si="55"/>
        <v/>
      </c>
      <c r="R190" s="144" t="str">
        <f>IFERROR(IF(OR(AND(C190="",D190&lt;E190,OR(WEEKDAY(A190,2)=1,WEEKDAY(A190,2)&gt;=6)),AND(C190="",D190&gt;E190,OR(WEEKDAY(A190,2)&gt;=5)),AND(C190&lt;&gt;"",D190&gt;E190,WEEKDAY(A190,2)&gt;=5)),ColTime(Data!$J$6,Data!$L$6,D190,E190),""),"")</f>
        <v/>
      </c>
      <c r="S190" s="212" t="str">
        <f>IFERROR(IF(OR(AND(WEEKDAY(A190,2)&gt;1,WEEKDAY(A190,2)&lt;6,D190&lt;E190,C190=""),AND(C190="",WEEKDAY(A190,2)=1,E190&lt;D190),AND(C190&lt;&gt;"",D190&lt;E190,WEEKDAY(A190,2)&gt;1,WEEKDAY(A190,2)&lt;4),AND(C190&lt;&gt;"",D190&gt;E190,WEEKDAY(A190,2)=1)),ColTime(Data!$J$6,Data!$L$6,D190,E190),""),"")</f>
        <v/>
      </c>
      <c r="T190" s="212"/>
      <c r="U190" s="213" t="str">
        <f>IF(F190="","",IF(AND(C190&lt;&gt;"",OR(D190&lt;E190,AND(D190&gt;E190,C496&lt;&gt;""))),ColTime(Data!$J$6,Data!$L$6,D190,E190),""))</f>
        <v/>
      </c>
      <c r="V190" s="214"/>
      <c r="W190" s="148"/>
      <c r="Z190" s="148"/>
      <c r="AE190" s="194"/>
    </row>
    <row r="191" spans="1:31" ht="15" customHeight="1" x14ac:dyDescent="0.2">
      <c r="A191" s="151">
        <f t="shared" si="54"/>
        <v>44016</v>
      </c>
      <c r="B191" s="160" t="str">
        <f t="shared" si="64"/>
        <v>Lø</v>
      </c>
      <c r="C191" s="161" t="str">
        <f t="shared" si="65"/>
        <v/>
      </c>
      <c r="D191" s="162"/>
      <c r="E191" s="162"/>
      <c r="F191" s="142" t="str">
        <f t="shared" si="66"/>
        <v/>
      </c>
      <c r="G191" s="270"/>
      <c r="H191" s="270"/>
      <c r="I191" s="270"/>
      <c r="J191" s="143" t="str">
        <f>IF(OR(AND(C191&lt;&gt;"",D191&gt;E191,WEEKDAY(A191,2)=5),AND(C191="",WEEKDAY(A191,2)&gt;5)),IF(D191="","",ColTime(Data!$J$3,Data!$L$3,D191,E191)),"")</f>
        <v/>
      </c>
      <c r="K191" s="143" t="str">
        <f t="shared" si="67"/>
        <v/>
      </c>
      <c r="L191" s="144" t="str">
        <f t="shared" si="68"/>
        <v/>
      </c>
      <c r="M191" s="144" t="str">
        <f>IFERROR(IF(AND(C191="",WEEKDAY(A191,2)&gt;5),IF(D191="","",(IF(E191-MAX(D191,(15/24))+(E191&lt;D191)&lt;0,0,E191-MAX(D191,(15/24))+($E191&lt;D191)))-(IF((E191-MAX(D191,(23/24))+(E191&lt;D191))&lt;0,0,(E191-MAX(D191,(23/24))+(E191&lt;D191))))),o),"")</f>
        <v/>
      </c>
      <c r="N191" s="144" t="str">
        <f t="shared" si="69"/>
        <v/>
      </c>
      <c r="O191" s="192" t="str">
        <f t="shared" si="70"/>
        <v/>
      </c>
      <c r="P191" s="192" t="str">
        <f t="shared" si="71"/>
        <v/>
      </c>
      <c r="Q191" s="146" t="str">
        <f t="shared" si="55"/>
        <v/>
      </c>
      <c r="R191" s="144" t="str">
        <f>IFERROR(IF(OR(AND(C191="",D191&lt;E191,OR(WEEKDAY(A191,2)=1,WEEKDAY(A191,2)&gt;=6)),AND(C191="",D191&gt;E191,OR(WEEKDAY(A191,2)&gt;=5)),AND(C191&lt;&gt;"",D191&gt;E191,WEEKDAY(A191,2)&gt;=5)),ColTime(Data!$J$6,Data!$L$6,D191,E191),""),"")</f>
        <v/>
      </c>
      <c r="S191" s="212" t="str">
        <f>IFERROR(IF(OR(AND(WEEKDAY(A191,2)&gt;1,WEEKDAY(A191,2)&lt;6,D191&lt;E191,C191=""),AND(C191="",WEEKDAY(A191,2)=1,E191&lt;D191),AND(C191&lt;&gt;"",D191&lt;E191,WEEKDAY(A191,2)&gt;1,WEEKDAY(A191,2)&lt;4),AND(C191&lt;&gt;"",D191&gt;E191,WEEKDAY(A191,2)=1)),ColTime(Data!$J$6,Data!$L$6,D191,E191),""),"")</f>
        <v/>
      </c>
      <c r="T191" s="212"/>
      <c r="U191" s="213" t="str">
        <f>IF(F191="","",IF(AND(C191&lt;&gt;"",OR(D191&lt;E191,AND(D191&gt;E191,C497&lt;&gt;""))),ColTime(Data!$J$6,Data!$L$6,D191,E191),""))</f>
        <v/>
      </c>
      <c r="V191" s="214"/>
      <c r="W191" s="148"/>
      <c r="Z191" s="148"/>
      <c r="AE191" s="194"/>
    </row>
    <row r="192" spans="1:31" ht="15" customHeight="1" x14ac:dyDescent="0.2">
      <c r="A192" s="151">
        <f t="shared" si="54"/>
        <v>44017</v>
      </c>
      <c r="B192" s="160" t="str">
        <f t="shared" si="64"/>
        <v>Sø</v>
      </c>
      <c r="C192" s="161" t="str">
        <f t="shared" si="65"/>
        <v/>
      </c>
      <c r="D192" s="162"/>
      <c r="E192" s="162"/>
      <c r="F192" s="142" t="str">
        <f t="shared" si="66"/>
        <v/>
      </c>
      <c r="G192" s="270"/>
      <c r="H192" s="270"/>
      <c r="I192" s="270"/>
      <c r="J192" s="143" t="str">
        <f>IF(OR(AND(C192&lt;&gt;"",D192&gt;E192,WEEKDAY(A192,2)=5),AND(C192="",WEEKDAY(A192,2)&gt;5)),IF(D192="","",ColTime(Data!$J$3,Data!$L$3,D192,E192)),"")</f>
        <v/>
      </c>
      <c r="K192" s="143" t="str">
        <f t="shared" si="67"/>
        <v/>
      </c>
      <c r="L192" s="144" t="str">
        <f t="shared" si="68"/>
        <v/>
      </c>
      <c r="M192" s="144" t="str">
        <f>IFERROR(IF(AND(C192="",WEEKDAY(A192,2)&gt;5),IF(D192="","",(IF(E192-MAX(D192,(15/24))+(E192&lt;D192)&lt;0,0,E192-MAX(D192,(15/24))+($E192&lt;D192)))-(IF((E192-MAX(D192,(23/24))+(E192&lt;D192))&lt;0,0,(E192-MAX(D192,(23/24))+(E192&lt;D192))))),o),"")</f>
        <v/>
      </c>
      <c r="N192" s="144" t="str">
        <f t="shared" si="69"/>
        <v/>
      </c>
      <c r="O192" s="192" t="str">
        <f t="shared" si="70"/>
        <v/>
      </c>
      <c r="P192" s="192" t="str">
        <f t="shared" si="71"/>
        <v/>
      </c>
      <c r="Q192" s="146" t="str">
        <f t="shared" si="55"/>
        <v/>
      </c>
      <c r="R192" s="144" t="str">
        <f>IFERROR(IF(OR(AND(C192="",D192&lt;E192,OR(WEEKDAY(A192,2)=1,WEEKDAY(A192,2)&gt;=6)),AND(C192="",D192&gt;E192,OR(WEEKDAY(A192,2)&gt;=5)),AND(C192&lt;&gt;"",D192&gt;E192,WEEKDAY(A192,2)&gt;=5)),ColTime(Data!$J$6,Data!$L$6,D192,E192),""),"")</f>
        <v/>
      </c>
      <c r="S192" s="212" t="str">
        <f>IFERROR(IF(OR(AND(WEEKDAY(A192,2)&gt;1,WEEKDAY(A192,2)&lt;6,D192&lt;E192,C192=""),AND(C192="",WEEKDAY(A192,2)=1,E192&lt;D192),AND(C192&lt;&gt;"",D192&lt;E192,WEEKDAY(A192,2)&gt;1,WEEKDAY(A192,2)&lt;4),AND(C192&lt;&gt;"",D192&gt;E192,WEEKDAY(A192,2)=1)),ColTime(Data!$J$6,Data!$L$6,D192,E192),""),"")</f>
        <v/>
      </c>
      <c r="T192" s="212"/>
      <c r="U192" s="213" t="str">
        <f>IF(F192="","",IF(AND(C192&lt;&gt;"",OR(D192&lt;E192,AND(D192&gt;E192,C498&lt;&gt;""))),ColTime(Data!$J$6,Data!$L$6,D192,E192),""))</f>
        <v/>
      </c>
      <c r="V192" s="214"/>
      <c r="W192" s="148"/>
      <c r="Z192" s="148"/>
      <c r="AE192" s="194"/>
    </row>
    <row r="193" spans="1:31" ht="15" customHeight="1" x14ac:dyDescent="0.2">
      <c r="A193" s="151">
        <f t="shared" si="54"/>
        <v>44018</v>
      </c>
      <c r="B193" s="160" t="str">
        <f t="shared" si="64"/>
        <v>Ma</v>
      </c>
      <c r="C193" s="161" t="str">
        <f t="shared" si="65"/>
        <v/>
      </c>
      <c r="D193" s="162"/>
      <c r="E193" s="162"/>
      <c r="F193" s="142" t="str">
        <f t="shared" si="66"/>
        <v/>
      </c>
      <c r="G193" s="270"/>
      <c r="H193" s="270"/>
      <c r="I193" s="270"/>
      <c r="J193" s="143" t="str">
        <f>IF(OR(AND(C193&lt;&gt;"",D193&gt;E193,WEEKDAY(A193,2)=5),AND(C193="",WEEKDAY(A193,2)&gt;5)),IF(D193="","",ColTime(Data!$J$3,Data!$L$3,D193,E193)),"")</f>
        <v/>
      </c>
      <c r="K193" s="143" t="str">
        <f t="shared" si="67"/>
        <v/>
      </c>
      <c r="L193" s="144" t="str">
        <f t="shared" si="68"/>
        <v/>
      </c>
      <c r="M193" s="144" t="str">
        <f>IFERROR(IF(AND(C193="",WEEKDAY(A193,2)&gt;5),IF(D193="","",(IF(E193-MAX(D193,(15/24))+(E193&lt;D193)&lt;0,0,E193-MAX(D193,(15/24))+($E193&lt;D193)))-(IF((E193-MAX(D193,(23/24))+(E193&lt;D193))&lt;0,0,(E193-MAX(D193,(23/24))+(E193&lt;D193))))),o),"")</f>
        <v/>
      </c>
      <c r="N193" s="144" t="str">
        <f t="shared" si="69"/>
        <v/>
      </c>
      <c r="O193" s="192" t="str">
        <f t="shared" si="70"/>
        <v/>
      </c>
      <c r="P193" s="192" t="str">
        <f t="shared" si="71"/>
        <v/>
      </c>
      <c r="Q193" s="146" t="str">
        <f t="shared" si="55"/>
        <v/>
      </c>
      <c r="R193" s="144" t="str">
        <f>IFERROR(IF(OR(AND(C193="",D193&lt;E193,OR(WEEKDAY(A193,2)=1,WEEKDAY(A193,2)&gt;=6)),AND(C193="",D193&gt;E193,OR(WEEKDAY(A193,2)&gt;=5)),AND(C193&lt;&gt;"",D193&gt;E193,WEEKDAY(A193,2)&gt;=5)),ColTime(Data!$J$6,Data!$L$6,D193,E193),""),"")</f>
        <v/>
      </c>
      <c r="S193" s="212" t="str">
        <f>IFERROR(IF(OR(AND(WEEKDAY(A193,2)&gt;1,WEEKDAY(A193,2)&lt;6,D193&lt;E193,C193=""),AND(C193="",WEEKDAY(A193,2)=1,E193&lt;D193),AND(C193&lt;&gt;"",D193&lt;E193,WEEKDAY(A193,2)&gt;1,WEEKDAY(A193,2)&lt;4),AND(C193&lt;&gt;"",D193&gt;E193,WEEKDAY(A193,2)=1)),ColTime(Data!$J$6,Data!$L$6,D193,E193),""),"")</f>
        <v/>
      </c>
      <c r="T193" s="212"/>
      <c r="U193" s="213" t="str">
        <f>IF(F193="","",IF(AND(C193&lt;&gt;"",OR(D193&lt;E193,AND(D193&gt;E193,C499&lt;&gt;""))),ColTime(Data!$J$6,Data!$L$6,D193,E193),""))</f>
        <v/>
      </c>
      <c r="V193" s="214"/>
      <c r="W193" s="148"/>
      <c r="Z193" s="148"/>
      <c r="AE193" s="194"/>
    </row>
    <row r="194" spans="1:31" ht="15" customHeight="1" x14ac:dyDescent="0.2">
      <c r="A194" s="151">
        <f t="shared" si="54"/>
        <v>44019</v>
      </c>
      <c r="B194" s="160" t="str">
        <f t="shared" si="64"/>
        <v>Ti</v>
      </c>
      <c r="C194" s="161" t="str">
        <f t="shared" si="65"/>
        <v/>
      </c>
      <c r="D194" s="162"/>
      <c r="E194" s="162"/>
      <c r="F194" s="142" t="str">
        <f t="shared" si="66"/>
        <v/>
      </c>
      <c r="G194" s="270"/>
      <c r="H194" s="270"/>
      <c r="I194" s="270"/>
      <c r="J194" s="143" t="str">
        <f>IF(OR(AND(C194&lt;&gt;"",D194&gt;E194,WEEKDAY(A194,2)=5),AND(C194="",WEEKDAY(A194,2)&gt;5)),IF(D194="","",ColTime(Data!$J$3,Data!$L$3,D194,E194)),"")</f>
        <v/>
      </c>
      <c r="K194" s="143" t="str">
        <f t="shared" si="67"/>
        <v/>
      </c>
      <c r="L194" s="144" t="str">
        <f t="shared" si="68"/>
        <v/>
      </c>
      <c r="M194" s="144" t="str">
        <f>IFERROR(IF(AND(C194="",WEEKDAY(A194,2)&gt;5),IF(D194="","",(IF(E194-MAX(D194,(15/24))+(E194&lt;D194)&lt;0,0,E194-MAX(D194,(15/24))+($E194&lt;D194)))-(IF((E194-MAX(D194,(23/24))+(E194&lt;D194))&lt;0,0,(E194-MAX(D194,(23/24))+(E194&lt;D194))))),o),"")</f>
        <v/>
      </c>
      <c r="N194" s="144" t="str">
        <f t="shared" si="69"/>
        <v/>
      </c>
      <c r="O194" s="192" t="str">
        <f t="shared" si="70"/>
        <v/>
      </c>
      <c r="P194" s="192" t="str">
        <f t="shared" si="71"/>
        <v/>
      </c>
      <c r="Q194" s="146" t="str">
        <f t="shared" si="55"/>
        <v/>
      </c>
      <c r="R194" s="144" t="str">
        <f>IFERROR(IF(OR(AND(C194="",D194&lt;E194,OR(WEEKDAY(A194,2)=1,WEEKDAY(A194,2)&gt;=6)),AND(C194="",D194&gt;E194,OR(WEEKDAY(A194,2)&gt;=5)),AND(C194&lt;&gt;"",D194&gt;E194,WEEKDAY(A194,2)&gt;=5)),ColTime(Data!$J$6,Data!$L$6,D194,E194),""),"")</f>
        <v/>
      </c>
      <c r="S194" s="212" t="str">
        <f>IFERROR(IF(OR(AND(WEEKDAY(A194,2)&gt;1,WEEKDAY(A194,2)&lt;6,D194&lt;E194,C194=""),AND(C194="",WEEKDAY(A194,2)=1,E194&lt;D194),AND(C194&lt;&gt;"",D194&lt;E194,WEEKDAY(A194,2)&gt;1,WEEKDAY(A194,2)&lt;4),AND(C194&lt;&gt;"",D194&gt;E194,WEEKDAY(A194,2)=1)),ColTime(Data!$J$6,Data!$L$6,D194,E194),""),"")</f>
        <v/>
      </c>
      <c r="T194" s="212"/>
      <c r="U194" s="213" t="str">
        <f>IF(F194="","",IF(AND(C194&lt;&gt;"",OR(D194&lt;E194,AND(D194&gt;E194,C500&lt;&gt;""))),ColTime(Data!$J$6,Data!$L$6,D194,E194),""))</f>
        <v/>
      </c>
      <c r="V194" s="214"/>
      <c r="W194" s="148"/>
      <c r="Z194" s="148"/>
      <c r="AE194" s="194"/>
    </row>
    <row r="195" spans="1:31" ht="15" customHeight="1" x14ac:dyDescent="0.2">
      <c r="A195" s="151">
        <f t="shared" si="54"/>
        <v>44020</v>
      </c>
      <c r="B195" s="160" t="str">
        <f t="shared" si="64"/>
        <v>On</v>
      </c>
      <c r="C195" s="161" t="str">
        <f t="shared" si="65"/>
        <v/>
      </c>
      <c r="D195" s="162"/>
      <c r="E195" s="162"/>
      <c r="F195" s="142" t="str">
        <f t="shared" si="66"/>
        <v/>
      </c>
      <c r="G195" s="270"/>
      <c r="H195" s="270"/>
      <c r="I195" s="270"/>
      <c r="J195" s="143" t="str">
        <f>IF(OR(AND(C195&lt;&gt;"",D195&gt;E195,WEEKDAY(A195,2)=5),AND(C195="",WEEKDAY(A195,2)&gt;5)),IF(D195="","",ColTime(Data!$J$3,Data!$L$3,D195,E195)),"")</f>
        <v/>
      </c>
      <c r="K195" s="143" t="str">
        <f t="shared" si="67"/>
        <v/>
      </c>
      <c r="L195" s="144" t="str">
        <f t="shared" si="68"/>
        <v/>
      </c>
      <c r="M195" s="144" t="str">
        <f>IFERROR(IF(AND(C195="",WEEKDAY(A195,2)&gt;5),IF(D195="","",(IF(E195-MAX(D195,(15/24))+(E195&lt;D195)&lt;0,0,E195-MAX(D195,(15/24))+($E195&lt;D195)))-(IF((E195-MAX(D195,(23/24))+(E195&lt;D195))&lt;0,0,(E195-MAX(D195,(23/24))+(E195&lt;D195))))),o),"")</f>
        <v/>
      </c>
      <c r="N195" s="144" t="str">
        <f t="shared" si="69"/>
        <v/>
      </c>
      <c r="O195" s="192" t="str">
        <f t="shared" si="70"/>
        <v/>
      </c>
      <c r="P195" s="192" t="str">
        <f t="shared" si="71"/>
        <v/>
      </c>
      <c r="Q195" s="146" t="str">
        <f t="shared" si="55"/>
        <v/>
      </c>
      <c r="R195" s="144" t="str">
        <f>IFERROR(IF(OR(AND(C195="",D195&lt;E195,OR(WEEKDAY(A195,2)=1,WEEKDAY(A195,2)&gt;=6)),AND(C195="",D195&gt;E195,OR(WEEKDAY(A195,2)&gt;=5)),AND(C195&lt;&gt;"",D195&gt;E195,WEEKDAY(A195,2)&gt;=5)),ColTime(Data!$J$6,Data!$L$6,D195,E195),""),"")</f>
        <v/>
      </c>
      <c r="S195" s="212" t="str">
        <f>IFERROR(IF(OR(AND(WEEKDAY(A195,2)&gt;1,WEEKDAY(A195,2)&lt;6,D195&lt;E195,C195=""),AND(C195="",WEEKDAY(A195,2)=1,E195&lt;D195),AND(C195&lt;&gt;"",D195&lt;E195,WEEKDAY(A195,2)&gt;1,WEEKDAY(A195,2)&lt;4),AND(C195&lt;&gt;"",D195&gt;E195,WEEKDAY(A195,2)=1)),ColTime(Data!$J$6,Data!$L$6,D195,E195),""),"")</f>
        <v/>
      </c>
      <c r="T195" s="212"/>
      <c r="U195" s="213" t="str">
        <f>IF(F195="","",IF(AND(C195&lt;&gt;"",OR(D195&lt;E195,AND(D195&gt;E195,C501&lt;&gt;""))),ColTime(Data!$J$6,Data!$L$6,D195,E195),""))</f>
        <v/>
      </c>
      <c r="V195" s="214"/>
      <c r="W195" s="148"/>
      <c r="Z195" s="148"/>
      <c r="AE195" s="194"/>
    </row>
    <row r="196" spans="1:31" ht="15" customHeight="1" x14ac:dyDescent="0.2">
      <c r="A196" s="151">
        <f t="shared" si="54"/>
        <v>44021</v>
      </c>
      <c r="B196" s="160" t="str">
        <f t="shared" si="64"/>
        <v>To</v>
      </c>
      <c r="C196" s="161" t="str">
        <f t="shared" si="65"/>
        <v/>
      </c>
      <c r="D196" s="162"/>
      <c r="E196" s="162"/>
      <c r="F196" s="142" t="str">
        <f t="shared" si="66"/>
        <v/>
      </c>
      <c r="G196" s="270"/>
      <c r="H196" s="270"/>
      <c r="I196" s="270"/>
      <c r="J196" s="143" t="str">
        <f>IF(OR(AND(C196&lt;&gt;"",D196&gt;E196,WEEKDAY(A196,2)=5),AND(C196="",WEEKDAY(A196,2)&gt;5)),IF(D196="","",ColTime(Data!$J$3,Data!$L$3,D196,E196)),"")</f>
        <v/>
      </c>
      <c r="K196" s="143" t="str">
        <f t="shared" si="67"/>
        <v/>
      </c>
      <c r="L196" s="144" t="str">
        <f t="shared" si="68"/>
        <v/>
      </c>
      <c r="M196" s="144" t="str">
        <f>IFERROR(IF(AND(C196="",WEEKDAY(A196,2)&gt;5),IF(D196="","",(IF(E196-MAX(D196,(15/24))+(E196&lt;D196)&lt;0,0,E196-MAX(D196,(15/24))+($E196&lt;D196)))-(IF((E196-MAX(D196,(23/24))+(E196&lt;D196))&lt;0,0,(E196-MAX(D196,(23/24))+(E196&lt;D196))))),o),"")</f>
        <v/>
      </c>
      <c r="N196" s="144" t="str">
        <f t="shared" si="69"/>
        <v/>
      </c>
      <c r="O196" s="192" t="str">
        <f t="shared" si="70"/>
        <v/>
      </c>
      <c r="P196" s="192" t="str">
        <f t="shared" si="71"/>
        <v/>
      </c>
      <c r="Q196" s="146" t="str">
        <f t="shared" si="55"/>
        <v/>
      </c>
      <c r="R196" s="144" t="str">
        <f>IFERROR(IF(OR(AND(C196="",D196&lt;E196,OR(WEEKDAY(A196,2)=1,WEEKDAY(A196,2)&gt;=6)),AND(C196="",D196&gt;E196,OR(WEEKDAY(A196,2)&gt;=5)),AND(C196&lt;&gt;"",D196&gt;E196,WEEKDAY(A196,2)&gt;=5)),ColTime(Data!$J$6,Data!$L$6,D196,E196),""),"")</f>
        <v/>
      </c>
      <c r="S196" s="212" t="str">
        <f>IFERROR(IF(OR(AND(WEEKDAY(A196,2)&gt;1,WEEKDAY(A196,2)&lt;6,D196&lt;E196,C196=""),AND(C196="",WEEKDAY(A196,2)=1,E196&lt;D196),AND(C196&lt;&gt;"",D196&lt;E196,WEEKDAY(A196,2)&gt;1,WEEKDAY(A196,2)&lt;4),AND(C196&lt;&gt;"",D196&gt;E196,WEEKDAY(A196,2)=1)),ColTime(Data!$J$6,Data!$L$6,D196,E196),""),"")</f>
        <v/>
      </c>
      <c r="T196" s="212"/>
      <c r="U196" s="213" t="str">
        <f>IF(F196="","",IF(AND(C196&lt;&gt;"",OR(D196&lt;E196,AND(D196&gt;E196,C502&lt;&gt;""))),ColTime(Data!$J$6,Data!$L$6,D196,E196),""))</f>
        <v/>
      </c>
      <c r="V196" s="214"/>
      <c r="W196" s="148"/>
      <c r="Z196" s="148"/>
      <c r="AE196" s="194"/>
    </row>
    <row r="197" spans="1:31" ht="15" customHeight="1" x14ac:dyDescent="0.2">
      <c r="A197" s="151">
        <f t="shared" si="54"/>
        <v>44022</v>
      </c>
      <c r="B197" s="160" t="str">
        <f t="shared" si="64"/>
        <v>Fr</v>
      </c>
      <c r="C197" s="161" t="str">
        <f t="shared" si="65"/>
        <v/>
      </c>
      <c r="D197" s="162"/>
      <c r="E197" s="162"/>
      <c r="F197" s="142" t="str">
        <f t="shared" si="66"/>
        <v/>
      </c>
      <c r="G197" s="270"/>
      <c r="H197" s="270"/>
      <c r="I197" s="270"/>
      <c r="J197" s="143" t="str">
        <f>IF(OR(AND(C197&lt;&gt;"",D197&gt;E197,WEEKDAY(A197,2)=5),AND(C197="",WEEKDAY(A197,2)&gt;5)),IF(D197="","",ColTime(Data!$J$3,Data!$L$3,D197,E197)),"")</f>
        <v/>
      </c>
      <c r="K197" s="143" t="str">
        <f t="shared" si="67"/>
        <v/>
      </c>
      <c r="L197" s="144" t="str">
        <f t="shared" si="68"/>
        <v/>
      </c>
      <c r="M197" s="144" t="str">
        <f>IFERROR(IF(AND(C197="",WEEKDAY(A197,2)&gt;5),IF(D197="","",(IF(E197-MAX(D197,(15/24))+(E197&lt;D197)&lt;0,0,E197-MAX(D197,(15/24))+($E197&lt;D197)))-(IF((E197-MAX(D197,(23/24))+(E197&lt;D197))&lt;0,0,(E197-MAX(D197,(23/24))+(E197&lt;D197))))),o),"")</f>
        <v/>
      </c>
      <c r="N197" s="144" t="str">
        <f t="shared" si="69"/>
        <v/>
      </c>
      <c r="O197" s="192" t="str">
        <f t="shared" si="70"/>
        <v/>
      </c>
      <c r="P197" s="192" t="str">
        <f t="shared" si="71"/>
        <v/>
      </c>
      <c r="Q197" s="146" t="str">
        <f t="shared" si="55"/>
        <v/>
      </c>
      <c r="R197" s="144" t="str">
        <f>IFERROR(IF(OR(AND(C197="",D197&lt;E197,OR(WEEKDAY(A197,2)=1,WEEKDAY(A197,2)&gt;=6)),AND(C197="",D197&gt;E197,OR(WEEKDAY(A197,2)&gt;=5)),AND(C197&lt;&gt;"",D197&gt;E197,WEEKDAY(A197,2)&gt;=5)),ColTime(Data!$J$6,Data!$L$6,D197,E197),""),"")</f>
        <v/>
      </c>
      <c r="S197" s="212" t="str">
        <f>IFERROR(IF(OR(AND(WEEKDAY(A197,2)&gt;1,WEEKDAY(A197,2)&lt;6,D197&lt;E197,C197=""),AND(C197="",WEEKDAY(A197,2)=1,E197&lt;D197),AND(C197&lt;&gt;"",D197&lt;E197,WEEKDAY(A197,2)&gt;1,WEEKDAY(A197,2)&lt;4),AND(C197&lt;&gt;"",D197&gt;E197,WEEKDAY(A197,2)=1)),ColTime(Data!$J$6,Data!$L$6,D197,E197),""),"")</f>
        <v/>
      </c>
      <c r="T197" s="212"/>
      <c r="U197" s="213" t="str">
        <f>IF(F197="","",IF(AND(C197&lt;&gt;"",OR(D197&lt;E197,AND(D197&gt;E197,C503&lt;&gt;""))),ColTime(Data!$J$6,Data!$L$6,D197,E197),""))</f>
        <v/>
      </c>
      <c r="V197" s="214"/>
      <c r="W197" s="148"/>
      <c r="Z197" s="148"/>
      <c r="AE197" s="194"/>
    </row>
    <row r="198" spans="1:31" ht="15" customHeight="1" x14ac:dyDescent="0.2">
      <c r="A198" s="151">
        <f t="shared" si="54"/>
        <v>44023</v>
      </c>
      <c r="B198" s="160" t="str">
        <f t="shared" si="64"/>
        <v>Lø</v>
      </c>
      <c r="C198" s="161" t="str">
        <f t="shared" si="65"/>
        <v/>
      </c>
      <c r="D198" s="162"/>
      <c r="E198" s="162"/>
      <c r="F198" s="142" t="str">
        <f t="shared" si="66"/>
        <v/>
      </c>
      <c r="G198" s="270"/>
      <c r="H198" s="270"/>
      <c r="I198" s="270"/>
      <c r="J198" s="143" t="str">
        <f>IF(OR(AND(C198&lt;&gt;"",D198&gt;E198,WEEKDAY(A198,2)=5),AND(C198="",WEEKDAY(A198,2)&gt;5)),IF(D198="","",ColTime(Data!$J$3,Data!$L$3,D198,E198)),"")</f>
        <v/>
      </c>
      <c r="K198" s="143" t="str">
        <f t="shared" si="67"/>
        <v/>
      </c>
      <c r="L198" s="144" t="str">
        <f t="shared" si="68"/>
        <v/>
      </c>
      <c r="M198" s="144" t="str">
        <f>IFERROR(IF(AND(C198="",WEEKDAY(A198,2)&gt;5),IF(D198="","",(IF(E198-MAX(D198,(15/24))+(E198&lt;D198)&lt;0,0,E198-MAX(D198,(15/24))+($E198&lt;D198)))-(IF((E198-MAX(D198,(23/24))+(E198&lt;D198))&lt;0,0,(E198-MAX(D198,(23/24))+(E198&lt;D198))))),o),"")</f>
        <v/>
      </c>
      <c r="N198" s="144" t="str">
        <f t="shared" si="69"/>
        <v/>
      </c>
      <c r="O198" s="192" t="str">
        <f t="shared" si="70"/>
        <v/>
      </c>
      <c r="P198" s="192" t="str">
        <f t="shared" si="71"/>
        <v/>
      </c>
      <c r="Q198" s="146" t="str">
        <f t="shared" si="55"/>
        <v/>
      </c>
      <c r="R198" s="144" t="str">
        <f>IFERROR(IF(OR(AND(C198="",D198&lt;E198,OR(WEEKDAY(A198,2)=1,WEEKDAY(A198,2)&gt;=6)),AND(C198="",D198&gt;E198,OR(WEEKDAY(A198,2)&gt;=5)),AND(C198&lt;&gt;"",D198&gt;E198,WEEKDAY(A198,2)&gt;=5)),ColTime(Data!$J$6,Data!$L$6,D198,E198),""),"")</f>
        <v/>
      </c>
      <c r="S198" s="212" t="str">
        <f>IFERROR(IF(OR(AND(WEEKDAY(A198,2)&gt;1,WEEKDAY(A198,2)&lt;6,D198&lt;E198,C198=""),AND(C198="",WEEKDAY(A198,2)=1,E198&lt;D198),AND(C198&lt;&gt;"",D198&lt;E198,WEEKDAY(A198,2)&gt;1,WEEKDAY(A198,2)&lt;4),AND(C198&lt;&gt;"",D198&gt;E198,WEEKDAY(A198,2)=1)),ColTime(Data!$J$6,Data!$L$6,D198,E198),""),"")</f>
        <v/>
      </c>
      <c r="T198" s="212"/>
      <c r="U198" s="213" t="str">
        <f>IF(F198="","",IF(AND(C198&lt;&gt;"",OR(D198&lt;E198,AND(D198&gt;E198,C504&lt;&gt;""))),ColTime(Data!$J$6,Data!$L$6,D198,E198),""))</f>
        <v/>
      </c>
      <c r="V198" s="214"/>
      <c r="W198" s="148"/>
      <c r="Z198" s="148"/>
      <c r="AE198" s="194"/>
    </row>
    <row r="199" spans="1:31" ht="15" customHeight="1" x14ac:dyDescent="0.2">
      <c r="A199" s="151">
        <f t="shared" ref="A199:A262" si="72">A198+1</f>
        <v>44024</v>
      </c>
      <c r="B199" s="160" t="str">
        <f t="shared" si="64"/>
        <v>Sø</v>
      </c>
      <c r="C199" s="161" t="str">
        <f t="shared" si="65"/>
        <v/>
      </c>
      <c r="D199" s="162"/>
      <c r="E199" s="162"/>
      <c r="F199" s="142" t="str">
        <f t="shared" si="66"/>
        <v/>
      </c>
      <c r="G199" s="270"/>
      <c r="H199" s="270"/>
      <c r="I199" s="270"/>
      <c r="J199" s="143" t="str">
        <f>IF(OR(AND(C199&lt;&gt;"",D199&gt;E199,WEEKDAY(A199,2)=5),AND(C199="",WEEKDAY(A199,2)&gt;5)),IF(D199="","",ColTime(Data!$J$3,Data!$L$3,D199,E199)),"")</f>
        <v/>
      </c>
      <c r="K199" s="143" t="str">
        <f t="shared" si="67"/>
        <v/>
      </c>
      <c r="L199" s="144" t="str">
        <f t="shared" si="68"/>
        <v/>
      </c>
      <c r="M199" s="144" t="str">
        <f>IFERROR(IF(AND(C199="",WEEKDAY(A199,2)&gt;5),IF(D199="","",(IF(E199-MAX(D199,(15/24))+(E199&lt;D199)&lt;0,0,E199-MAX(D199,(15/24))+($E199&lt;D199)))-(IF((E199-MAX(D199,(23/24))+(E199&lt;D199))&lt;0,0,(E199-MAX(D199,(23/24))+(E199&lt;D199))))),o),"")</f>
        <v/>
      </c>
      <c r="N199" s="144" t="str">
        <f t="shared" si="69"/>
        <v/>
      </c>
      <c r="O199" s="192" t="str">
        <f t="shared" si="70"/>
        <v/>
      </c>
      <c r="P199" s="192" t="str">
        <f t="shared" si="71"/>
        <v/>
      </c>
      <c r="Q199" s="146" t="str">
        <f t="shared" si="55"/>
        <v/>
      </c>
      <c r="R199" s="144" t="str">
        <f>IFERROR(IF(OR(AND(C199="",D199&lt;E199,OR(WEEKDAY(A199,2)=1,WEEKDAY(A199,2)&gt;=6)),AND(C199="",D199&gt;E199,OR(WEEKDAY(A199,2)&gt;=5)),AND(C199&lt;&gt;"",D199&gt;E199,WEEKDAY(A199,2)&gt;=5)),ColTime(Data!$J$6,Data!$L$6,D199,E199),""),"")</f>
        <v/>
      </c>
      <c r="S199" s="212" t="str">
        <f>IFERROR(IF(OR(AND(WEEKDAY(A199,2)&gt;1,WEEKDAY(A199,2)&lt;6,D199&lt;E199,C199=""),AND(C199="",WEEKDAY(A199,2)=1,E199&lt;D199),AND(C199&lt;&gt;"",D199&lt;E199,WEEKDAY(A199,2)&gt;1,WEEKDAY(A199,2)&lt;4),AND(C199&lt;&gt;"",D199&gt;E199,WEEKDAY(A199,2)=1)),ColTime(Data!$J$6,Data!$L$6,D199,E199),""),"")</f>
        <v/>
      </c>
      <c r="T199" s="212"/>
      <c r="U199" s="213" t="str">
        <f>IF(F199="","",IF(AND(C199&lt;&gt;"",OR(D199&lt;E199,AND(D199&gt;E199,C505&lt;&gt;""))),ColTime(Data!$J$6,Data!$L$6,D199,E199),""))</f>
        <v/>
      </c>
      <c r="V199" s="214"/>
      <c r="W199" s="148"/>
      <c r="Z199" s="148"/>
      <c r="AE199" s="194"/>
    </row>
    <row r="200" spans="1:31" ht="15" customHeight="1" x14ac:dyDescent="0.2">
      <c r="A200" s="151">
        <f t="shared" si="72"/>
        <v>44025</v>
      </c>
      <c r="B200" s="160" t="str">
        <f t="shared" si="64"/>
        <v>Ma</v>
      </c>
      <c r="C200" s="161" t="str">
        <f t="shared" si="65"/>
        <v/>
      </c>
      <c r="D200" s="162"/>
      <c r="E200" s="162"/>
      <c r="F200" s="142" t="str">
        <f t="shared" si="66"/>
        <v/>
      </c>
      <c r="G200" s="270"/>
      <c r="H200" s="270"/>
      <c r="I200" s="270"/>
      <c r="J200" s="143" t="str">
        <f>IF(OR(AND(C200&lt;&gt;"",D200&gt;E200,WEEKDAY(A200,2)=5),AND(C200="",WEEKDAY(A200,2)&gt;5)),IF(D200="","",ColTime(Data!$J$3,Data!$L$3,D200,E200)),"")</f>
        <v/>
      </c>
      <c r="K200" s="143" t="str">
        <f t="shared" si="67"/>
        <v/>
      </c>
      <c r="L200" s="144" t="str">
        <f t="shared" si="68"/>
        <v/>
      </c>
      <c r="M200" s="144" t="str">
        <f>IFERROR(IF(AND(C200="",WEEKDAY(A200,2)&gt;5),IF(D200="","",(IF(E200-MAX(D200,(15/24))+(E200&lt;D200)&lt;0,0,E200-MAX(D200,(15/24))+($E200&lt;D200)))-(IF((E200-MAX(D200,(23/24))+(E200&lt;D200))&lt;0,0,(E200-MAX(D200,(23/24))+(E200&lt;D200))))),o),"")</f>
        <v/>
      </c>
      <c r="N200" s="144" t="str">
        <f t="shared" si="69"/>
        <v/>
      </c>
      <c r="O200" s="192" t="str">
        <f t="shared" si="70"/>
        <v/>
      </c>
      <c r="P200" s="192" t="str">
        <f t="shared" si="71"/>
        <v/>
      </c>
      <c r="Q200" s="146" t="str">
        <f t="shared" ref="Q200:Q263" si="73">IF(D200="","",IF(C200&lt;&gt;"",IF(D200="","",(IF(E200-MAX(D200,(23/24))+(E200&lt;D200)&lt;0,0,E200-MAX(D200,(23/24))+(E200&lt;D200)))-(IF((E200-MAX(D200,(24/24))+(E200&lt;D200))&lt;0,0,(E200-MAX(D200,(24/24))+(E200&lt;D200))))),0))</f>
        <v/>
      </c>
      <c r="R200" s="144" t="str">
        <f>IFERROR(IF(OR(AND(C200="",D200&lt;E200,OR(WEEKDAY(A200,2)=1,WEEKDAY(A200,2)&gt;=6)),AND(C200="",D200&gt;E200,OR(WEEKDAY(A200,2)&gt;=5)),AND(C200&lt;&gt;"",D200&gt;E200,WEEKDAY(A200,2)&gt;=5)),ColTime(Data!$J$6,Data!$L$6,D200,E200),""),"")</f>
        <v/>
      </c>
      <c r="S200" s="212" t="str">
        <f>IFERROR(IF(OR(AND(WEEKDAY(A200,2)&gt;1,WEEKDAY(A200,2)&lt;6,D200&lt;E200,C200=""),AND(C200="",WEEKDAY(A200,2)=1,E200&lt;D200),AND(C200&lt;&gt;"",D200&lt;E200,WEEKDAY(A200,2)&gt;1,WEEKDAY(A200,2)&lt;4),AND(C200&lt;&gt;"",D200&gt;E200,WEEKDAY(A200,2)=1)),ColTime(Data!$J$6,Data!$L$6,D200,E200),""),"")</f>
        <v/>
      </c>
      <c r="T200" s="212"/>
      <c r="U200" s="213" t="str">
        <f>IF(F200="","",IF(AND(C200&lt;&gt;"",OR(D200&lt;E200,AND(D200&gt;E200,C506&lt;&gt;""))),ColTime(Data!$J$6,Data!$L$6,D200,E200),""))</f>
        <v/>
      </c>
      <c r="V200" s="214"/>
      <c r="W200" s="148"/>
      <c r="Z200" s="148"/>
      <c r="AE200" s="194"/>
    </row>
    <row r="201" spans="1:31" ht="15" customHeight="1" x14ac:dyDescent="0.2">
      <c r="A201" s="151">
        <f t="shared" si="72"/>
        <v>44026</v>
      </c>
      <c r="B201" s="160" t="str">
        <f t="shared" si="64"/>
        <v>Ti</v>
      </c>
      <c r="C201" s="161" t="str">
        <f t="shared" si="65"/>
        <v/>
      </c>
      <c r="D201" s="162"/>
      <c r="E201" s="162"/>
      <c r="F201" s="142" t="str">
        <f t="shared" si="66"/>
        <v/>
      </c>
      <c r="G201" s="270"/>
      <c r="H201" s="270"/>
      <c r="I201" s="270"/>
      <c r="J201" s="143" t="str">
        <f>IF(OR(AND(C201&lt;&gt;"",D201&gt;E201,WEEKDAY(A201,2)=5),AND(C201="",WEEKDAY(A201,2)&gt;5)),IF(D201="","",ColTime(Data!$J$3,Data!$L$3,D201,E201)),"")</f>
        <v/>
      </c>
      <c r="K201" s="143" t="str">
        <f t="shared" si="67"/>
        <v/>
      </c>
      <c r="L201" s="144" t="str">
        <f t="shared" si="68"/>
        <v/>
      </c>
      <c r="M201" s="144" t="str">
        <f>IFERROR(IF(AND(C201="",WEEKDAY(A201,2)&gt;5),IF(D201="","",(IF(E201-MAX(D201,(15/24))+(E201&lt;D201)&lt;0,0,E201-MAX(D201,(15/24))+($E201&lt;D201)))-(IF((E201-MAX(D201,(23/24))+(E201&lt;D201))&lt;0,0,(E201-MAX(D201,(23/24))+(E201&lt;D201))))),o),"")</f>
        <v/>
      </c>
      <c r="N201" s="144" t="str">
        <f t="shared" si="69"/>
        <v/>
      </c>
      <c r="O201" s="192" t="str">
        <f t="shared" si="70"/>
        <v/>
      </c>
      <c r="P201" s="192" t="str">
        <f t="shared" si="71"/>
        <v/>
      </c>
      <c r="Q201" s="146" t="str">
        <f t="shared" si="73"/>
        <v/>
      </c>
      <c r="R201" s="144" t="str">
        <f>IFERROR(IF(OR(AND(C201="",D201&lt;E201,OR(WEEKDAY(A201,2)=1,WEEKDAY(A201,2)&gt;=6)),AND(C201="",D201&gt;E201,OR(WEEKDAY(A201,2)&gt;=5)),AND(C201&lt;&gt;"",D201&gt;E201,WEEKDAY(A201,2)&gt;=5)),ColTime(Data!$J$6,Data!$L$6,D201,E201),""),"")</f>
        <v/>
      </c>
      <c r="S201" s="212" t="str">
        <f>IFERROR(IF(OR(AND(WEEKDAY(A201,2)&gt;1,WEEKDAY(A201,2)&lt;6,D201&lt;E201,C201=""),AND(C201="",WEEKDAY(A201,2)=1,E201&lt;D201),AND(C201&lt;&gt;"",D201&lt;E201,WEEKDAY(A201,2)&gt;1,WEEKDAY(A201,2)&lt;4),AND(C201&lt;&gt;"",D201&gt;E201,WEEKDAY(A201,2)=1)),ColTime(Data!$J$6,Data!$L$6,D201,E201),""),"")</f>
        <v/>
      </c>
      <c r="T201" s="212"/>
      <c r="U201" s="213" t="str">
        <f>IF(F201="","",IF(AND(C201&lt;&gt;"",OR(D201&lt;E201,AND(D201&gt;E201,C507&lt;&gt;""))),ColTime(Data!$J$6,Data!$L$6,D201,E201),""))</f>
        <v/>
      </c>
      <c r="V201" s="214"/>
      <c r="W201" s="148"/>
      <c r="Z201" s="148"/>
      <c r="AE201" s="194"/>
    </row>
    <row r="202" spans="1:31" ht="15" customHeight="1" x14ac:dyDescent="0.2">
      <c r="A202" s="151">
        <f t="shared" si="72"/>
        <v>44027</v>
      </c>
      <c r="B202" s="160" t="str">
        <f t="shared" si="64"/>
        <v>On</v>
      </c>
      <c r="C202" s="161" t="str">
        <f t="shared" si="65"/>
        <v/>
      </c>
      <c r="D202" s="162"/>
      <c r="E202" s="162"/>
      <c r="F202" s="142" t="str">
        <f t="shared" si="66"/>
        <v/>
      </c>
      <c r="G202" s="270"/>
      <c r="H202" s="270"/>
      <c r="I202" s="270"/>
      <c r="J202" s="143" t="str">
        <f>IF(OR(AND(C202&lt;&gt;"",D202&gt;E202,WEEKDAY(A202,2)=5),AND(C202="",WEEKDAY(A202,2)&gt;5)),IF(D202="","",ColTime(Data!$J$3,Data!$L$3,D202,E202)),"")</f>
        <v/>
      </c>
      <c r="K202" s="143" t="str">
        <f t="shared" si="67"/>
        <v/>
      </c>
      <c r="L202" s="144" t="str">
        <f t="shared" si="68"/>
        <v/>
      </c>
      <c r="M202" s="144" t="str">
        <f>IFERROR(IF(AND(C202="",WEEKDAY(A202,2)&gt;5),IF(D202="","",(IF(E202-MAX(D202,(15/24))+(E202&lt;D202)&lt;0,0,E202-MAX(D202,(15/24))+($E202&lt;D202)))-(IF((E202-MAX(D202,(23/24))+(E202&lt;D202))&lt;0,0,(E202-MAX(D202,(23/24))+(E202&lt;D202))))),o),"")</f>
        <v/>
      </c>
      <c r="N202" s="144" t="str">
        <f t="shared" si="69"/>
        <v/>
      </c>
      <c r="O202" s="192" t="str">
        <f t="shared" si="70"/>
        <v/>
      </c>
      <c r="P202" s="192" t="str">
        <f t="shared" si="71"/>
        <v/>
      </c>
      <c r="Q202" s="146" t="str">
        <f t="shared" si="73"/>
        <v/>
      </c>
      <c r="R202" s="144" t="str">
        <f>IFERROR(IF(OR(AND(C202="",D202&lt;E202,OR(WEEKDAY(A202,2)=1,WEEKDAY(A202,2)&gt;=6)),AND(C202="",D202&gt;E202,OR(WEEKDAY(A202,2)&gt;=5)),AND(C202&lt;&gt;"",D202&gt;E202,WEEKDAY(A202,2)&gt;=5)),ColTime(Data!$J$6,Data!$L$6,D202,E202),""),"")</f>
        <v/>
      </c>
      <c r="S202" s="212" t="str">
        <f>IFERROR(IF(OR(AND(WEEKDAY(A202,2)&gt;1,WEEKDAY(A202,2)&lt;6,D202&lt;E202,C202=""),AND(C202="",WEEKDAY(A202,2)=1,E202&lt;D202),AND(C202&lt;&gt;"",D202&lt;E202,WEEKDAY(A202,2)&gt;1,WEEKDAY(A202,2)&lt;4),AND(C202&lt;&gt;"",D202&gt;E202,WEEKDAY(A202,2)=1)),ColTime(Data!$J$6,Data!$L$6,D202,E202),""),"")</f>
        <v/>
      </c>
      <c r="T202" s="212"/>
      <c r="U202" s="213" t="str">
        <f>IF(F202="","",IF(AND(C202&lt;&gt;"",OR(D202&lt;E202,AND(D202&gt;E202,C508&lt;&gt;""))),ColTime(Data!$J$6,Data!$L$6,D202,E202),""))</f>
        <v/>
      </c>
      <c r="V202" s="214"/>
      <c r="W202" s="148"/>
      <c r="Z202" s="148"/>
      <c r="AE202" s="194"/>
    </row>
    <row r="203" spans="1:31" ht="15" customHeight="1" x14ac:dyDescent="0.2">
      <c r="A203" s="151">
        <f t="shared" si="72"/>
        <v>44028</v>
      </c>
      <c r="B203" s="160" t="str">
        <f t="shared" si="64"/>
        <v>To</v>
      </c>
      <c r="C203" s="161" t="str">
        <f t="shared" si="65"/>
        <v/>
      </c>
      <c r="D203" s="162"/>
      <c r="E203" s="162"/>
      <c r="F203" s="142" t="str">
        <f t="shared" si="66"/>
        <v/>
      </c>
      <c r="G203" s="270"/>
      <c r="H203" s="270"/>
      <c r="I203" s="270"/>
      <c r="J203" s="143" t="str">
        <f>IF(OR(AND(C203&lt;&gt;"",D203&gt;E203,WEEKDAY(A203,2)=5),AND(C203="",WEEKDAY(A203,2)&gt;5)),IF(D203="","",ColTime(Data!$J$3,Data!$L$3,D203,E203)),"")</f>
        <v/>
      </c>
      <c r="K203" s="143" t="str">
        <f t="shared" si="67"/>
        <v/>
      </c>
      <c r="L203" s="144" t="str">
        <f t="shared" si="68"/>
        <v/>
      </c>
      <c r="M203" s="144" t="str">
        <f>IFERROR(IF(AND(C203="",WEEKDAY(A203,2)&gt;5),IF(D203="","",(IF(E203-MAX(D203,(15/24))+(E203&lt;D203)&lt;0,0,E203-MAX(D203,(15/24))+($E203&lt;D203)))-(IF((E203-MAX(D203,(23/24))+(E203&lt;D203))&lt;0,0,(E203-MAX(D203,(23/24))+(E203&lt;D203))))),o),"")</f>
        <v/>
      </c>
      <c r="N203" s="144" t="str">
        <f t="shared" si="69"/>
        <v/>
      </c>
      <c r="O203" s="192" t="str">
        <f t="shared" si="70"/>
        <v/>
      </c>
      <c r="P203" s="192" t="str">
        <f t="shared" si="71"/>
        <v/>
      </c>
      <c r="Q203" s="146" t="str">
        <f t="shared" si="73"/>
        <v/>
      </c>
      <c r="R203" s="144" t="str">
        <f>IFERROR(IF(OR(AND(C203="",D203&lt;E203,OR(WEEKDAY(A203,2)=1,WEEKDAY(A203,2)&gt;=6)),AND(C203="",D203&gt;E203,OR(WEEKDAY(A203,2)&gt;=5)),AND(C203&lt;&gt;"",D203&gt;E203,WEEKDAY(A203,2)&gt;=5)),ColTime(Data!$J$6,Data!$L$6,D203,E203),""),"")</f>
        <v/>
      </c>
      <c r="S203" s="212" t="str">
        <f>IFERROR(IF(OR(AND(WEEKDAY(A203,2)&gt;1,WEEKDAY(A203,2)&lt;6,D203&lt;E203,C203=""),AND(C203="",WEEKDAY(A203,2)=1,E203&lt;D203),AND(C203&lt;&gt;"",D203&lt;E203,WEEKDAY(A203,2)&gt;1,WEEKDAY(A203,2)&lt;4),AND(C203&lt;&gt;"",D203&gt;E203,WEEKDAY(A203,2)=1)),ColTime(Data!$J$6,Data!$L$6,D203,E203),""),"")</f>
        <v/>
      </c>
      <c r="T203" s="212"/>
      <c r="U203" s="213" t="str">
        <f>IF(F203="","",IF(AND(C203&lt;&gt;"",OR(D203&lt;E203,AND(D203&gt;E203,C509&lt;&gt;""))),ColTime(Data!$J$6,Data!$L$6,D203,E203),""))</f>
        <v/>
      </c>
      <c r="V203" s="214"/>
      <c r="W203" s="148"/>
      <c r="Z203" s="148"/>
      <c r="AE203" s="194"/>
    </row>
    <row r="204" spans="1:31" ht="15" customHeight="1" x14ac:dyDescent="0.2">
      <c r="A204" s="151">
        <f t="shared" si="72"/>
        <v>44029</v>
      </c>
      <c r="B204" s="160" t="str">
        <f t="shared" si="64"/>
        <v>Fr</v>
      </c>
      <c r="C204" s="161" t="str">
        <f t="shared" si="65"/>
        <v/>
      </c>
      <c r="D204" s="162"/>
      <c r="E204" s="162"/>
      <c r="F204" s="142" t="str">
        <f t="shared" si="66"/>
        <v/>
      </c>
      <c r="G204" s="270"/>
      <c r="H204" s="270"/>
      <c r="I204" s="270"/>
      <c r="J204" s="143" t="str">
        <f>IF(OR(AND(C204&lt;&gt;"",D204&gt;E204,WEEKDAY(A204,2)=5),AND(C204="",WEEKDAY(A204,2)&gt;5)),IF(D204="","",ColTime(Data!$J$3,Data!$L$3,D204,E204)),"")</f>
        <v/>
      </c>
      <c r="K204" s="143" t="str">
        <f t="shared" si="67"/>
        <v/>
      </c>
      <c r="L204" s="144" t="str">
        <f t="shared" si="68"/>
        <v/>
      </c>
      <c r="M204" s="144" t="str">
        <f>IFERROR(IF(AND(C204="",WEEKDAY(A204,2)&gt;5),IF(D204="","",(IF(E204-MAX(D204,(15/24))+(E204&lt;D204)&lt;0,0,E204-MAX(D204,(15/24))+($E204&lt;D204)))-(IF((E204-MAX(D204,(23/24))+(E204&lt;D204))&lt;0,0,(E204-MAX(D204,(23/24))+(E204&lt;D204))))),o),"")</f>
        <v/>
      </c>
      <c r="N204" s="144" t="str">
        <f t="shared" si="69"/>
        <v/>
      </c>
      <c r="O204" s="192" t="str">
        <f t="shared" si="70"/>
        <v/>
      </c>
      <c r="P204" s="192" t="str">
        <f t="shared" si="71"/>
        <v/>
      </c>
      <c r="Q204" s="146" t="str">
        <f t="shared" si="73"/>
        <v/>
      </c>
      <c r="R204" s="144" t="str">
        <f>IFERROR(IF(OR(AND(C204="",D204&lt;E204,OR(WEEKDAY(A204,2)=1,WEEKDAY(A204,2)&gt;=6)),AND(C204="",D204&gt;E204,OR(WEEKDAY(A204,2)&gt;=5)),AND(C204&lt;&gt;"",D204&gt;E204,WEEKDAY(A204,2)&gt;=5)),ColTime(Data!$J$6,Data!$L$6,D204,E204),""),"")</f>
        <v/>
      </c>
      <c r="S204" s="212" t="str">
        <f>IFERROR(IF(OR(AND(WEEKDAY(A204,2)&gt;1,WEEKDAY(A204,2)&lt;6,D204&lt;E204,C204=""),AND(C204="",WEEKDAY(A204,2)=1,E204&lt;D204),AND(C204&lt;&gt;"",D204&lt;E204,WEEKDAY(A204,2)&gt;1,WEEKDAY(A204,2)&lt;4),AND(C204&lt;&gt;"",D204&gt;E204,WEEKDAY(A204,2)=1)),ColTime(Data!$J$6,Data!$L$6,D204,E204),""),"")</f>
        <v/>
      </c>
      <c r="T204" s="212"/>
      <c r="U204" s="213" t="str">
        <f>IF(F204="","",IF(AND(C204&lt;&gt;"",OR(D204&lt;E204,AND(D204&gt;E204,C510&lt;&gt;""))),ColTime(Data!$J$6,Data!$L$6,D204,E204),""))</f>
        <v/>
      </c>
      <c r="V204" s="214"/>
      <c r="W204" s="148"/>
      <c r="Z204" s="148"/>
      <c r="AE204" s="194"/>
    </row>
    <row r="205" spans="1:31" ht="15" customHeight="1" x14ac:dyDescent="0.2">
      <c r="A205" s="151">
        <f t="shared" si="72"/>
        <v>44030</v>
      </c>
      <c r="B205" s="160" t="str">
        <f t="shared" si="64"/>
        <v>Lø</v>
      </c>
      <c r="C205" s="161" t="str">
        <f t="shared" si="65"/>
        <v/>
      </c>
      <c r="D205" s="162"/>
      <c r="E205" s="162"/>
      <c r="F205" s="142" t="str">
        <f t="shared" si="66"/>
        <v/>
      </c>
      <c r="G205" s="270"/>
      <c r="H205" s="270"/>
      <c r="I205" s="270"/>
      <c r="J205" s="143" t="str">
        <f>IF(OR(AND(C205&lt;&gt;"",D205&gt;E205,WEEKDAY(A205,2)=5),AND(C205="",WEEKDAY(A205,2)&gt;5)),IF(D205="","",ColTime(Data!$J$3,Data!$L$3,D205,E205)),"")</f>
        <v/>
      </c>
      <c r="K205" s="143" t="str">
        <f t="shared" si="67"/>
        <v/>
      </c>
      <c r="L205" s="144" t="str">
        <f t="shared" si="68"/>
        <v/>
      </c>
      <c r="M205" s="144" t="str">
        <f>IFERROR(IF(AND(C205="",WEEKDAY(A205,2)&gt;5),IF(D205="","",(IF(E205-MAX(D205,(15/24))+(E205&lt;D205)&lt;0,0,E205-MAX(D205,(15/24))+($E205&lt;D205)))-(IF((E205-MAX(D205,(23/24))+(E205&lt;D205))&lt;0,0,(E205-MAX(D205,(23/24))+(E205&lt;D205))))),o),"")</f>
        <v/>
      </c>
      <c r="N205" s="144" t="str">
        <f t="shared" si="69"/>
        <v/>
      </c>
      <c r="O205" s="192" t="str">
        <f t="shared" si="70"/>
        <v/>
      </c>
      <c r="P205" s="192" t="str">
        <f t="shared" si="71"/>
        <v/>
      </c>
      <c r="Q205" s="146" t="str">
        <f t="shared" si="73"/>
        <v/>
      </c>
      <c r="R205" s="144" t="str">
        <f>IFERROR(IF(OR(AND(C205="",D205&lt;E205,OR(WEEKDAY(A205,2)=1,WEEKDAY(A205,2)&gt;=6)),AND(C205="",D205&gt;E205,OR(WEEKDAY(A205,2)&gt;=5)),AND(C205&lt;&gt;"",D205&gt;E205,WEEKDAY(A205,2)&gt;=5)),ColTime(Data!$J$6,Data!$L$6,D205,E205),""),"")</f>
        <v/>
      </c>
      <c r="S205" s="212" t="str">
        <f>IFERROR(IF(OR(AND(WEEKDAY(A205,2)&gt;1,WEEKDAY(A205,2)&lt;6,D205&lt;E205,C205=""),AND(C205="",WEEKDAY(A205,2)=1,E205&lt;D205),AND(C205&lt;&gt;"",D205&lt;E205,WEEKDAY(A205,2)&gt;1,WEEKDAY(A205,2)&lt;4),AND(C205&lt;&gt;"",D205&gt;E205,WEEKDAY(A205,2)=1)),ColTime(Data!$J$6,Data!$L$6,D205,E205),""),"")</f>
        <v/>
      </c>
      <c r="T205" s="212"/>
      <c r="U205" s="213" t="str">
        <f>IF(F205="","",IF(AND(C205&lt;&gt;"",OR(D205&lt;E205,AND(D205&gt;E205,C511&lt;&gt;""))),ColTime(Data!$J$6,Data!$L$6,D205,E205),""))</f>
        <v/>
      </c>
      <c r="V205" s="214"/>
      <c r="W205" s="148"/>
      <c r="Z205" s="148"/>
      <c r="AE205" s="194"/>
    </row>
    <row r="206" spans="1:31" ht="15" customHeight="1" x14ac:dyDescent="0.2">
      <c r="A206" s="151">
        <f t="shared" si="72"/>
        <v>44031</v>
      </c>
      <c r="B206" s="160" t="str">
        <f t="shared" si="64"/>
        <v>Sø</v>
      </c>
      <c r="C206" s="161" t="str">
        <f t="shared" si="65"/>
        <v/>
      </c>
      <c r="D206" s="162"/>
      <c r="E206" s="162"/>
      <c r="F206" s="142" t="str">
        <f t="shared" si="66"/>
        <v/>
      </c>
      <c r="G206" s="270"/>
      <c r="H206" s="270"/>
      <c r="I206" s="270"/>
      <c r="J206" s="143" t="str">
        <f>IF(OR(AND(C206&lt;&gt;"",D206&gt;E206,WEEKDAY(A206,2)=5),AND(C206="",WEEKDAY(A206,2)&gt;5)),IF(D206="","",ColTime(Data!$J$3,Data!$L$3,D206,E206)),"")</f>
        <v/>
      </c>
      <c r="K206" s="143" t="str">
        <f t="shared" si="67"/>
        <v/>
      </c>
      <c r="L206" s="144" t="str">
        <f t="shared" si="68"/>
        <v/>
      </c>
      <c r="M206" s="144" t="str">
        <f>IFERROR(IF(AND(C206="",WEEKDAY(A206,2)&gt;5),IF(D206="","",(IF(E206-MAX(D206,(15/24))+(E206&lt;D206)&lt;0,0,E206-MAX(D206,(15/24))+($E206&lt;D206)))-(IF((E206-MAX(D206,(23/24))+(E206&lt;D206))&lt;0,0,(E206-MAX(D206,(23/24))+(E206&lt;D206))))),o),"")</f>
        <v/>
      </c>
      <c r="N206" s="144" t="str">
        <f t="shared" si="69"/>
        <v/>
      </c>
      <c r="O206" s="192" t="str">
        <f t="shared" si="70"/>
        <v/>
      </c>
      <c r="P206" s="192" t="str">
        <f t="shared" si="71"/>
        <v/>
      </c>
      <c r="Q206" s="146" t="str">
        <f t="shared" si="73"/>
        <v/>
      </c>
      <c r="R206" s="144" t="str">
        <f>IFERROR(IF(OR(AND(C206="",D206&lt;E206,OR(WEEKDAY(A206,2)=1,WEEKDAY(A206,2)&gt;=6)),AND(C206="",D206&gt;E206,OR(WEEKDAY(A206,2)&gt;=5)),AND(C206&lt;&gt;"",D206&gt;E206,WEEKDAY(A206,2)&gt;=5)),ColTime(Data!$J$6,Data!$L$6,D206,E206),""),"")</f>
        <v/>
      </c>
      <c r="S206" s="212" t="str">
        <f>IFERROR(IF(OR(AND(WEEKDAY(A206,2)&gt;1,WEEKDAY(A206,2)&lt;6,D206&lt;E206,C206=""),AND(C206="",WEEKDAY(A206,2)=1,E206&lt;D206),AND(C206&lt;&gt;"",D206&lt;E206,WEEKDAY(A206,2)&gt;1,WEEKDAY(A206,2)&lt;4),AND(C206&lt;&gt;"",D206&gt;E206,WEEKDAY(A206,2)=1)),ColTime(Data!$J$6,Data!$L$6,D206,E206),""),"")</f>
        <v/>
      </c>
      <c r="T206" s="212"/>
      <c r="U206" s="213" t="str">
        <f>IF(F206="","",IF(AND(C206&lt;&gt;"",OR(D206&lt;E206,AND(D206&gt;E206,C512&lt;&gt;""))),ColTime(Data!$J$6,Data!$L$6,D206,E206),""))</f>
        <v/>
      </c>
      <c r="V206" s="214"/>
      <c r="W206" s="148"/>
      <c r="Z206" s="148"/>
      <c r="AE206" s="194"/>
    </row>
    <row r="207" spans="1:31" ht="15" customHeight="1" x14ac:dyDescent="0.2">
      <c r="A207" s="151">
        <f t="shared" si="72"/>
        <v>44032</v>
      </c>
      <c r="B207" s="160" t="str">
        <f t="shared" si="64"/>
        <v>Ma</v>
      </c>
      <c r="C207" s="161" t="str">
        <f t="shared" si="65"/>
        <v/>
      </c>
      <c r="D207" s="162"/>
      <c r="E207" s="162"/>
      <c r="F207" s="142" t="str">
        <f t="shared" si="66"/>
        <v/>
      </c>
      <c r="G207" s="270"/>
      <c r="H207" s="270"/>
      <c r="I207" s="270"/>
      <c r="J207" s="143" t="str">
        <f>IF(OR(AND(C207&lt;&gt;"",D207&gt;E207,WEEKDAY(A207,2)=5),AND(C207="",WEEKDAY(A207,2)&gt;5)),IF(D207="","",ColTime(Data!$J$3,Data!$L$3,D207,E207)),"")</f>
        <v/>
      </c>
      <c r="K207" s="143" t="str">
        <f t="shared" si="67"/>
        <v/>
      </c>
      <c r="L207" s="144" t="str">
        <f t="shared" si="68"/>
        <v/>
      </c>
      <c r="M207" s="144" t="str">
        <f>IFERROR(IF(AND(C207="",WEEKDAY(A207,2)&gt;5),IF(D207="","",(IF(E207-MAX(D207,(15/24))+(E207&lt;D207)&lt;0,0,E207-MAX(D207,(15/24))+($E207&lt;D207)))-(IF((E207-MAX(D207,(23/24))+(E207&lt;D207))&lt;0,0,(E207-MAX(D207,(23/24))+(E207&lt;D207))))),o),"")</f>
        <v/>
      </c>
      <c r="N207" s="144" t="str">
        <f t="shared" si="69"/>
        <v/>
      </c>
      <c r="O207" s="192" t="str">
        <f t="shared" si="70"/>
        <v/>
      </c>
      <c r="P207" s="192" t="str">
        <f t="shared" si="71"/>
        <v/>
      </c>
      <c r="Q207" s="146" t="str">
        <f t="shared" si="73"/>
        <v/>
      </c>
      <c r="R207" s="144" t="str">
        <f>IFERROR(IF(OR(AND(C207="",D207&lt;E207,OR(WEEKDAY(A207,2)=1,WEEKDAY(A207,2)&gt;=6)),AND(C207="",D207&gt;E207,OR(WEEKDAY(A207,2)&gt;=5)),AND(C207&lt;&gt;"",D207&gt;E207,WEEKDAY(A207,2)&gt;=5)),ColTime(Data!$J$6,Data!$L$6,D207,E207),""),"")</f>
        <v/>
      </c>
      <c r="S207" s="212" t="str">
        <f>IFERROR(IF(OR(AND(WEEKDAY(A207,2)&gt;1,WEEKDAY(A207,2)&lt;6,D207&lt;E207,C207=""),AND(C207="",WEEKDAY(A207,2)=1,E207&lt;D207),AND(C207&lt;&gt;"",D207&lt;E207,WEEKDAY(A207,2)&gt;1,WEEKDAY(A207,2)&lt;4),AND(C207&lt;&gt;"",D207&gt;E207,WEEKDAY(A207,2)=1)),ColTime(Data!$J$6,Data!$L$6,D207,E207),""),"")</f>
        <v/>
      </c>
      <c r="T207" s="212"/>
      <c r="U207" s="213" t="str">
        <f>IF(F207="","",IF(AND(C207&lt;&gt;"",OR(D207&lt;E207,AND(D207&gt;E207,C513&lt;&gt;""))),ColTime(Data!$J$6,Data!$L$6,D207,E207),""))</f>
        <v/>
      </c>
      <c r="V207" s="214"/>
      <c r="W207" s="148"/>
      <c r="Z207" s="148"/>
      <c r="AE207" s="194"/>
    </row>
    <row r="208" spans="1:31" ht="15" customHeight="1" x14ac:dyDescent="0.2">
      <c r="A208" s="151">
        <f t="shared" si="72"/>
        <v>44033</v>
      </c>
      <c r="B208" s="160" t="str">
        <f t="shared" si="64"/>
        <v>Ti</v>
      </c>
      <c r="C208" s="161" t="str">
        <f t="shared" si="65"/>
        <v/>
      </c>
      <c r="D208" s="162"/>
      <c r="E208" s="162"/>
      <c r="F208" s="142" t="str">
        <f t="shared" si="66"/>
        <v/>
      </c>
      <c r="G208" s="270"/>
      <c r="H208" s="270"/>
      <c r="I208" s="270"/>
      <c r="J208" s="143" t="str">
        <f>IF(OR(AND(C208&lt;&gt;"",D208&gt;E208,WEEKDAY(A208,2)=5),AND(C208="",WEEKDAY(A208,2)&gt;5)),IF(D208="","",ColTime(Data!$J$3,Data!$L$3,D208,E208)),"")</f>
        <v/>
      </c>
      <c r="K208" s="143" t="str">
        <f t="shared" si="67"/>
        <v/>
      </c>
      <c r="L208" s="144" t="str">
        <f t="shared" si="68"/>
        <v/>
      </c>
      <c r="M208" s="144" t="str">
        <f>IFERROR(IF(AND(C208="",WEEKDAY(A208,2)&gt;5),IF(D208="","",(IF(E208-MAX(D208,(15/24))+(E208&lt;D208)&lt;0,0,E208-MAX(D208,(15/24))+($E208&lt;D208)))-(IF((E208-MAX(D208,(23/24))+(E208&lt;D208))&lt;0,0,(E208-MAX(D208,(23/24))+(E208&lt;D208))))),o),"")</f>
        <v/>
      </c>
      <c r="N208" s="144" t="str">
        <f t="shared" si="69"/>
        <v/>
      </c>
      <c r="O208" s="192" t="str">
        <f t="shared" si="70"/>
        <v/>
      </c>
      <c r="P208" s="192" t="str">
        <f t="shared" si="71"/>
        <v/>
      </c>
      <c r="Q208" s="146" t="str">
        <f t="shared" si="73"/>
        <v/>
      </c>
      <c r="R208" s="144" t="str">
        <f>IFERROR(IF(OR(AND(C208="",D208&lt;E208,OR(WEEKDAY(A208,2)=1,WEEKDAY(A208,2)&gt;=6)),AND(C208="",D208&gt;E208,OR(WEEKDAY(A208,2)&gt;=5)),AND(C208&lt;&gt;"",D208&gt;E208,WEEKDAY(A208,2)&gt;=5)),ColTime(Data!$J$6,Data!$L$6,D208,E208),""),"")</f>
        <v/>
      </c>
      <c r="S208" s="212" t="str">
        <f>IFERROR(IF(OR(AND(WEEKDAY(A208,2)&gt;1,WEEKDAY(A208,2)&lt;6,D208&lt;E208,C208=""),AND(C208="",WEEKDAY(A208,2)=1,E208&lt;D208),AND(C208&lt;&gt;"",D208&lt;E208,WEEKDAY(A208,2)&gt;1,WEEKDAY(A208,2)&lt;4),AND(C208&lt;&gt;"",D208&gt;E208,WEEKDAY(A208,2)=1)),ColTime(Data!$J$6,Data!$L$6,D208,E208),""),"")</f>
        <v/>
      </c>
      <c r="T208" s="212"/>
      <c r="U208" s="213" t="str">
        <f>IF(F208="","",IF(AND(C208&lt;&gt;"",OR(D208&lt;E208,AND(D208&gt;E208,C514&lt;&gt;""))),ColTime(Data!$J$6,Data!$L$6,D208,E208),""))</f>
        <v/>
      </c>
      <c r="V208" s="214"/>
      <c r="W208" s="148"/>
      <c r="Z208" s="148"/>
      <c r="AE208" s="194"/>
    </row>
    <row r="209" spans="1:31" ht="15" customHeight="1" x14ac:dyDescent="0.2">
      <c r="A209" s="151">
        <f t="shared" si="72"/>
        <v>44034</v>
      </c>
      <c r="B209" s="160" t="str">
        <f t="shared" si="64"/>
        <v>On</v>
      </c>
      <c r="C209" s="161" t="str">
        <f t="shared" si="65"/>
        <v/>
      </c>
      <c r="D209" s="162"/>
      <c r="E209" s="162"/>
      <c r="F209" s="142" t="str">
        <f t="shared" si="66"/>
        <v/>
      </c>
      <c r="G209" s="270"/>
      <c r="H209" s="270"/>
      <c r="I209" s="270"/>
      <c r="J209" s="143" t="str">
        <f>IF(OR(AND(C209&lt;&gt;"",D209&gt;E209,WEEKDAY(A209,2)=5),AND(C209="",WEEKDAY(A209,2)&gt;5)),IF(D209="","",ColTime(Data!$J$3,Data!$L$3,D209,E209)),"")</f>
        <v/>
      </c>
      <c r="K209" s="143" t="str">
        <f t="shared" si="67"/>
        <v/>
      </c>
      <c r="L209" s="144" t="str">
        <f t="shared" si="68"/>
        <v/>
      </c>
      <c r="M209" s="144" t="str">
        <f>IFERROR(IF(AND(C209="",WEEKDAY(A209,2)&gt;5),IF(D209="","",(IF(E209-MAX(D209,(15/24))+(E209&lt;D209)&lt;0,0,E209-MAX(D209,(15/24))+($E209&lt;D209)))-(IF((E209-MAX(D209,(23/24))+(E209&lt;D209))&lt;0,0,(E209-MAX(D209,(23/24))+(E209&lt;D209))))),o),"")</f>
        <v/>
      </c>
      <c r="N209" s="144" t="str">
        <f t="shared" si="69"/>
        <v/>
      </c>
      <c r="O209" s="192" t="str">
        <f t="shared" si="70"/>
        <v/>
      </c>
      <c r="P209" s="192" t="str">
        <f t="shared" si="71"/>
        <v/>
      </c>
      <c r="Q209" s="146" t="str">
        <f t="shared" si="73"/>
        <v/>
      </c>
      <c r="R209" s="144" t="str">
        <f>IFERROR(IF(OR(AND(C209="",D209&lt;E209,OR(WEEKDAY(A209,2)=1,WEEKDAY(A209,2)&gt;=6)),AND(C209="",D209&gt;E209,OR(WEEKDAY(A209,2)&gt;=5)),AND(C209&lt;&gt;"",D209&gt;E209,WEEKDAY(A209,2)&gt;=5)),ColTime(Data!$J$6,Data!$L$6,D209,E209),""),"")</f>
        <v/>
      </c>
      <c r="S209" s="212" t="str">
        <f>IFERROR(IF(OR(AND(WEEKDAY(A209,2)&gt;1,WEEKDAY(A209,2)&lt;6,D209&lt;E209,C209=""),AND(C209="",WEEKDAY(A209,2)=1,E209&lt;D209),AND(C209&lt;&gt;"",D209&lt;E209,WEEKDAY(A209,2)&gt;1,WEEKDAY(A209,2)&lt;4),AND(C209&lt;&gt;"",D209&gt;E209,WEEKDAY(A209,2)=1)),ColTime(Data!$J$6,Data!$L$6,D209,E209),""),"")</f>
        <v/>
      </c>
      <c r="T209" s="212"/>
      <c r="U209" s="213" t="str">
        <f>IF(F209="","",IF(AND(C209&lt;&gt;"",OR(D209&lt;E209,AND(D209&gt;E209,C515&lt;&gt;""))),ColTime(Data!$J$6,Data!$L$6,D209,E209),""))</f>
        <v/>
      </c>
      <c r="V209" s="214"/>
      <c r="W209" s="148"/>
      <c r="Z209" s="148"/>
      <c r="AE209" s="194"/>
    </row>
    <row r="210" spans="1:31" ht="15" customHeight="1" x14ac:dyDescent="0.2">
      <c r="A210" s="151">
        <f t="shared" si="72"/>
        <v>44035</v>
      </c>
      <c r="B210" s="160" t="str">
        <f t="shared" si="64"/>
        <v>To</v>
      </c>
      <c r="C210" s="161" t="str">
        <f t="shared" si="65"/>
        <v/>
      </c>
      <c r="D210" s="162"/>
      <c r="E210" s="162"/>
      <c r="F210" s="142" t="str">
        <f t="shared" si="66"/>
        <v/>
      </c>
      <c r="G210" s="270"/>
      <c r="H210" s="270"/>
      <c r="I210" s="270"/>
      <c r="J210" s="143" t="str">
        <f>IF(OR(AND(C210&lt;&gt;"",D210&gt;E210,WEEKDAY(A210,2)=5),AND(C210="",WEEKDAY(A210,2)&gt;5)),IF(D210="","",ColTime(Data!$J$3,Data!$L$3,D210,E210)),"")</f>
        <v/>
      </c>
      <c r="K210" s="143" t="str">
        <f t="shared" si="67"/>
        <v/>
      </c>
      <c r="L210" s="144" t="str">
        <f t="shared" si="68"/>
        <v/>
      </c>
      <c r="M210" s="144" t="str">
        <f>IFERROR(IF(AND(C210="",WEEKDAY(A210,2)&gt;5),IF(D210="","",(IF(E210-MAX(D210,(15/24))+(E210&lt;D210)&lt;0,0,E210-MAX(D210,(15/24))+($E210&lt;D210)))-(IF((E210-MAX(D210,(23/24))+(E210&lt;D210))&lt;0,0,(E210-MAX(D210,(23/24))+(E210&lt;D210))))),o),"")</f>
        <v/>
      </c>
      <c r="N210" s="144" t="str">
        <f t="shared" si="69"/>
        <v/>
      </c>
      <c r="O210" s="192" t="str">
        <f t="shared" si="70"/>
        <v/>
      </c>
      <c r="P210" s="192" t="str">
        <f t="shared" si="71"/>
        <v/>
      </c>
      <c r="Q210" s="146" t="str">
        <f t="shared" si="73"/>
        <v/>
      </c>
      <c r="R210" s="144" t="str">
        <f>IFERROR(IF(OR(AND(C210="",D210&lt;E210,OR(WEEKDAY(A210,2)=1,WEEKDAY(A210,2)&gt;=6)),AND(C210="",D210&gt;E210,OR(WEEKDAY(A210,2)&gt;=5)),AND(C210&lt;&gt;"",D210&gt;E210,WEEKDAY(A210,2)&gt;=5)),ColTime(Data!$J$6,Data!$L$6,D210,E210),""),"")</f>
        <v/>
      </c>
      <c r="S210" s="212" t="str">
        <f>IFERROR(IF(OR(AND(WEEKDAY(A210,2)&gt;1,WEEKDAY(A210,2)&lt;6,D210&lt;E210,C210=""),AND(C210="",WEEKDAY(A210,2)=1,E210&lt;D210),AND(C210&lt;&gt;"",D210&lt;E210,WEEKDAY(A210,2)&gt;1,WEEKDAY(A210,2)&lt;4),AND(C210&lt;&gt;"",D210&gt;E210,WEEKDAY(A210,2)=1)),ColTime(Data!$J$6,Data!$L$6,D210,E210),""),"")</f>
        <v/>
      </c>
      <c r="T210" s="212"/>
      <c r="U210" s="213" t="str">
        <f>IF(F210="","",IF(AND(C210&lt;&gt;"",OR(D210&lt;E210,AND(D210&gt;E210,C516&lt;&gt;""))),ColTime(Data!$J$6,Data!$L$6,D210,E210),""))</f>
        <v/>
      </c>
      <c r="V210" s="214"/>
      <c r="W210" s="148"/>
      <c r="Z210" s="148"/>
      <c r="AE210" s="194"/>
    </row>
    <row r="211" spans="1:31" ht="15" customHeight="1" x14ac:dyDescent="0.2">
      <c r="A211" s="151">
        <f t="shared" si="72"/>
        <v>44036</v>
      </c>
      <c r="B211" s="160" t="str">
        <f t="shared" si="64"/>
        <v>Fr</v>
      </c>
      <c r="C211" s="161" t="str">
        <f t="shared" si="65"/>
        <v/>
      </c>
      <c r="D211" s="162"/>
      <c r="E211" s="162"/>
      <c r="F211" s="142" t="str">
        <f t="shared" si="66"/>
        <v/>
      </c>
      <c r="G211" s="270"/>
      <c r="H211" s="270"/>
      <c r="I211" s="270"/>
      <c r="J211" s="143" t="str">
        <f>IF(OR(AND(C211&lt;&gt;"",D211&gt;E211,WEEKDAY(A211,2)=5),AND(C211="",WEEKDAY(A211,2)&gt;5)),IF(D211="","",ColTime(Data!$J$3,Data!$L$3,D211,E211)),"")</f>
        <v/>
      </c>
      <c r="K211" s="143" t="str">
        <f t="shared" si="67"/>
        <v/>
      </c>
      <c r="L211" s="144" t="str">
        <f t="shared" si="68"/>
        <v/>
      </c>
      <c r="M211" s="144" t="str">
        <f>IFERROR(IF(AND(C211="",WEEKDAY(A211,2)&gt;5),IF(D211="","",(IF(E211-MAX(D211,(15/24))+(E211&lt;D211)&lt;0,0,E211-MAX(D211,(15/24))+($E211&lt;D211)))-(IF((E211-MAX(D211,(23/24))+(E211&lt;D211))&lt;0,0,(E211-MAX(D211,(23/24))+(E211&lt;D211))))),o),"")</f>
        <v/>
      </c>
      <c r="N211" s="144" t="str">
        <f t="shared" si="69"/>
        <v/>
      </c>
      <c r="O211" s="192" t="str">
        <f t="shared" si="70"/>
        <v/>
      </c>
      <c r="P211" s="192" t="str">
        <f t="shared" si="71"/>
        <v/>
      </c>
      <c r="Q211" s="146" t="str">
        <f t="shared" si="73"/>
        <v/>
      </c>
      <c r="R211" s="144" t="str">
        <f>IFERROR(IF(OR(AND(C211="",D211&lt;E211,OR(WEEKDAY(A211,2)=1,WEEKDAY(A211,2)&gt;=6)),AND(C211="",D211&gt;E211,OR(WEEKDAY(A211,2)&gt;=5)),AND(C211&lt;&gt;"",D211&gt;E211,WEEKDAY(A211,2)&gt;=5)),ColTime(Data!$J$6,Data!$L$6,D211,E211),""),"")</f>
        <v/>
      </c>
      <c r="S211" s="212" t="str">
        <f>IFERROR(IF(OR(AND(WEEKDAY(A211,2)&gt;1,WEEKDAY(A211,2)&lt;6,D211&lt;E211,C211=""),AND(C211="",WEEKDAY(A211,2)=1,E211&lt;D211),AND(C211&lt;&gt;"",D211&lt;E211,WEEKDAY(A211,2)&gt;1,WEEKDAY(A211,2)&lt;4),AND(C211&lt;&gt;"",D211&gt;E211,WEEKDAY(A211,2)=1)),ColTime(Data!$J$6,Data!$L$6,D211,E211),""),"")</f>
        <v/>
      </c>
      <c r="T211" s="212"/>
      <c r="U211" s="213" t="str">
        <f>IF(F211="","",IF(AND(C211&lt;&gt;"",OR(D211&lt;E211,AND(D211&gt;E211,C517&lt;&gt;""))),ColTime(Data!$J$6,Data!$L$6,D211,E211),""))</f>
        <v/>
      </c>
      <c r="V211" s="214"/>
      <c r="W211" s="148"/>
      <c r="Z211" s="148"/>
      <c r="AE211" s="194"/>
    </row>
    <row r="212" spans="1:31" ht="15" customHeight="1" x14ac:dyDescent="0.2">
      <c r="A212" s="151">
        <f t="shared" si="72"/>
        <v>44037</v>
      </c>
      <c r="B212" s="160" t="str">
        <f t="shared" si="64"/>
        <v>Lø</v>
      </c>
      <c r="C212" s="161" t="str">
        <f t="shared" si="65"/>
        <v/>
      </c>
      <c r="D212" s="162"/>
      <c r="E212" s="162"/>
      <c r="F212" s="142" t="str">
        <f t="shared" si="66"/>
        <v/>
      </c>
      <c r="G212" s="270"/>
      <c r="H212" s="270"/>
      <c r="I212" s="270"/>
      <c r="J212" s="143" t="str">
        <f>IF(OR(AND(C212&lt;&gt;"",D212&gt;E212,WEEKDAY(A212,2)=5),AND(C212="",WEEKDAY(A212,2)&gt;5)),IF(D212="","",ColTime(Data!$J$3,Data!$L$3,D212,E212)),"")</f>
        <v/>
      </c>
      <c r="K212" s="143" t="str">
        <f t="shared" si="67"/>
        <v/>
      </c>
      <c r="L212" s="144" t="str">
        <f t="shared" si="68"/>
        <v/>
      </c>
      <c r="M212" s="144" t="str">
        <f>IFERROR(IF(AND(C212="",WEEKDAY(A212,2)&gt;5),IF(D212="","",(IF(E212-MAX(D212,(15/24))+(E212&lt;D212)&lt;0,0,E212-MAX(D212,(15/24))+($E212&lt;D212)))-(IF((E212-MAX(D212,(23/24))+(E212&lt;D212))&lt;0,0,(E212-MAX(D212,(23/24))+(E212&lt;D212))))),o),"")</f>
        <v/>
      </c>
      <c r="N212" s="144" t="str">
        <f t="shared" si="69"/>
        <v/>
      </c>
      <c r="O212" s="192" t="str">
        <f t="shared" si="70"/>
        <v/>
      </c>
      <c r="P212" s="192" t="str">
        <f t="shared" si="71"/>
        <v/>
      </c>
      <c r="Q212" s="146" t="str">
        <f t="shared" si="73"/>
        <v/>
      </c>
      <c r="R212" s="144" t="str">
        <f>IFERROR(IF(OR(AND(C212="",D212&lt;E212,OR(WEEKDAY(A212,2)=1,WEEKDAY(A212,2)&gt;=6)),AND(C212="",D212&gt;E212,OR(WEEKDAY(A212,2)&gt;=5)),AND(C212&lt;&gt;"",D212&gt;E212,WEEKDAY(A212,2)&gt;=5)),ColTime(Data!$J$6,Data!$L$6,D212,E212),""),"")</f>
        <v/>
      </c>
      <c r="S212" s="212" t="str">
        <f>IFERROR(IF(OR(AND(WEEKDAY(A212,2)&gt;1,WEEKDAY(A212,2)&lt;6,D212&lt;E212,C212=""),AND(C212="",WEEKDAY(A212,2)=1,E212&lt;D212),AND(C212&lt;&gt;"",D212&lt;E212,WEEKDAY(A212,2)&gt;1,WEEKDAY(A212,2)&lt;4),AND(C212&lt;&gt;"",D212&gt;E212,WEEKDAY(A212,2)=1)),ColTime(Data!$J$6,Data!$L$6,D212,E212),""),"")</f>
        <v/>
      </c>
      <c r="T212" s="212"/>
      <c r="U212" s="213" t="str">
        <f>IF(F212="","",IF(AND(C212&lt;&gt;"",OR(D212&lt;E212,AND(D212&gt;E212,C518&lt;&gt;""))),ColTime(Data!$J$6,Data!$L$6,D212,E212),""))</f>
        <v/>
      </c>
      <c r="V212" s="214"/>
      <c r="W212" s="148"/>
      <c r="Z212" s="148"/>
      <c r="AE212" s="194"/>
    </row>
    <row r="213" spans="1:31" ht="15" customHeight="1" x14ac:dyDescent="0.2">
      <c r="A213" s="151">
        <f t="shared" si="72"/>
        <v>44038</v>
      </c>
      <c r="B213" s="160" t="str">
        <f t="shared" si="64"/>
        <v>Sø</v>
      </c>
      <c r="C213" s="161" t="str">
        <f t="shared" si="65"/>
        <v/>
      </c>
      <c r="D213" s="162"/>
      <c r="E213" s="162"/>
      <c r="F213" s="142" t="str">
        <f t="shared" si="66"/>
        <v/>
      </c>
      <c r="G213" s="270"/>
      <c r="H213" s="270"/>
      <c r="I213" s="270"/>
      <c r="J213" s="143" t="str">
        <f>IF(OR(AND(C213&lt;&gt;"",D213&gt;E213,WEEKDAY(A213,2)=5),AND(C213="",WEEKDAY(A213,2)&gt;5)),IF(D213="","",ColTime(Data!$J$3,Data!$L$3,D213,E213)),"")</f>
        <v/>
      </c>
      <c r="K213" s="143" t="str">
        <f t="shared" si="67"/>
        <v/>
      </c>
      <c r="L213" s="144" t="str">
        <f t="shared" si="68"/>
        <v/>
      </c>
      <c r="M213" s="144" t="str">
        <f>IFERROR(IF(AND(C213="",WEEKDAY(A213,2)&gt;5),IF(D213="","",(IF(E213-MAX(D213,(15/24))+(E213&lt;D213)&lt;0,0,E213-MAX(D213,(15/24))+($E213&lt;D213)))-(IF((E213-MAX(D213,(23/24))+(E213&lt;D213))&lt;0,0,(E213-MAX(D213,(23/24))+(E213&lt;D213))))),o),"")</f>
        <v/>
      </c>
      <c r="N213" s="144" t="str">
        <f t="shared" si="69"/>
        <v/>
      </c>
      <c r="O213" s="192" t="str">
        <f t="shared" si="70"/>
        <v/>
      </c>
      <c r="P213" s="192" t="str">
        <f t="shared" si="71"/>
        <v/>
      </c>
      <c r="Q213" s="146" t="str">
        <f t="shared" si="73"/>
        <v/>
      </c>
      <c r="R213" s="144" t="str">
        <f>IFERROR(IF(OR(AND(C213="",D213&lt;E213,OR(WEEKDAY(A213,2)=1,WEEKDAY(A213,2)&gt;=6)),AND(C213="",D213&gt;E213,OR(WEEKDAY(A213,2)&gt;=5)),AND(C213&lt;&gt;"",D213&gt;E213,WEEKDAY(A213,2)&gt;=5)),ColTime(Data!$J$6,Data!$L$6,D213,E213),""),"")</f>
        <v/>
      </c>
      <c r="S213" s="212" t="str">
        <f>IFERROR(IF(OR(AND(WEEKDAY(A213,2)&gt;1,WEEKDAY(A213,2)&lt;6,D213&lt;E213,C213=""),AND(C213="",WEEKDAY(A213,2)=1,E213&lt;D213),AND(C213&lt;&gt;"",D213&lt;E213,WEEKDAY(A213,2)&gt;1,WEEKDAY(A213,2)&lt;4),AND(C213&lt;&gt;"",D213&gt;E213,WEEKDAY(A213,2)=1)),ColTime(Data!$J$6,Data!$L$6,D213,E213),""),"")</f>
        <v/>
      </c>
      <c r="T213" s="212"/>
      <c r="U213" s="213" t="str">
        <f>IF(F213="","",IF(AND(C213&lt;&gt;"",OR(D213&lt;E213,AND(D213&gt;E213,C519&lt;&gt;""))),ColTime(Data!$J$6,Data!$L$6,D213,E213),""))</f>
        <v/>
      </c>
      <c r="V213" s="214"/>
      <c r="W213" s="148"/>
      <c r="Z213" s="148"/>
      <c r="AE213" s="194"/>
    </row>
    <row r="214" spans="1:31" ht="15" customHeight="1" x14ac:dyDescent="0.2">
      <c r="A214" s="151">
        <f t="shared" si="72"/>
        <v>44039</v>
      </c>
      <c r="B214" s="160" t="str">
        <f t="shared" ref="B214:B243" si="74">PROPER(TEXT(A214,"ddd"))</f>
        <v>Ma</v>
      </c>
      <c r="C214" s="161" t="str">
        <f t="shared" ref="C214:C243" si="75">HelligdagsNavn(A214,0,0)</f>
        <v/>
      </c>
      <c r="D214" s="162"/>
      <c r="E214" s="162"/>
      <c r="F214" s="142" t="str">
        <f t="shared" ref="F214:F243" si="76">IF(D214="","",(E214-D214)+(D214&gt;E214))</f>
        <v/>
      </c>
      <c r="G214" s="270"/>
      <c r="H214" s="270"/>
      <c r="I214" s="270"/>
      <c r="J214" s="143" t="str">
        <f>IF(OR(AND(C214&lt;&gt;"",D214&gt;E214,WEEKDAY(A214,2)=5),AND(C214="",WEEKDAY(A214,2)&gt;5)),IF(D214="","",ColTime(Data!$J$3,Data!$L$3,D214,E214)),"")</f>
        <v/>
      </c>
      <c r="K214" s="143" t="str">
        <f t="shared" ref="K214:K243" si="77">IF(C214&lt;&gt;"",IF(D214="","",(IF(E214-MAX(D214,(7/24))+(E214&lt;D214)&lt;0,0,E214-MAX(D214,(7/24))+(E214&lt;D214)))-(IF((E214-MAX(D214,(15/24))+(E214&lt;D214))&lt;0,0,(E214-MAX(D214,(15/24))+(E214&lt;D214))))),"")</f>
        <v/>
      </c>
      <c r="L214" s="144" t="str">
        <f t="shared" ref="L214:L243" si="78">IFERROR(IF(AND(C214="",WEEKDAY(A214,2)&lt;6),IF(D214="","",(IF(E214-MAX(D214,(15/24))+(E214&lt;D214)&lt;0,0,E214-MAX(D214,(15/24))+(E214&lt;D214)))-(IF((E214-MAX(D214,(23/24))+(E214&lt;D214))&lt;0,0,(E214-MAX(D214,(23/24))+(E214&lt;D214))))),""),"")</f>
        <v/>
      </c>
      <c r="M214" s="144" t="str">
        <f>IFERROR(IF(AND(C214="",WEEKDAY(A214,2)&gt;5),IF(D214="","",(IF(E214-MAX(D214,(15/24))+(E214&lt;D214)&lt;0,0,E214-MAX(D214,(15/24))+($E214&lt;D214)))-(IF((E214-MAX(D214,(23/24))+(E214&lt;D214))&lt;0,0,(E214-MAX(D214,(23/24))+(E214&lt;D214))))),o),"")</f>
        <v/>
      </c>
      <c r="N214" s="144" t="str">
        <f t="shared" ref="N214:N243" si="79">IF(C214&lt;&gt;"",IF(D214="","",(IF(E214-MAX(D214,(15/24))+(E214&lt;D214)&lt;0,0,E214-MAX(D214,(15/24))+(E214&lt;D214)))-(IF((E214-MAX(D214,(23/24))+(E214&lt;D214))&lt;0,0,(E214-MAX(D214,(23/24))+(E214&lt;D214))))),"")</f>
        <v/>
      </c>
      <c r="O214" s="192" t="str">
        <f t="shared" ref="O214:O243" si="80">IF(A214="","",IF(AND(C214="",WEEKDAY(A214,2)&lt;5),IF(D214="","",(IF(E214-MAX(D214,(23/24))+(E214&lt;D214)&lt;0,0,E214-MAX(D214,(23/24))+(E214&lt;D214)))-(IF((E214-MAX(D214,(24/24))+(E214&lt;D214))&lt;0,0,(E214-MAX(D214,(24/24))+(E214&lt;D214))))),""))</f>
        <v/>
      </c>
      <c r="P214" s="192" t="str">
        <f t="shared" ref="P214:P243" si="81">IFERROR(IF(AND(C214="",WEEKDAY(A214,2)&gt;4),IF(D214="","",(IF(E214-MAX(D214,(23/24))+(E214&lt;D214)&lt;0,0,E214-MAX(D214,(23/24))+(E214&lt;D214)))-(IF((E214-MAX(D214,(24/24))+(E214&lt;D214))&lt;0,0,(E214-MAX(D214,(24/24))+(E214&lt;D214))))),""),"")</f>
        <v/>
      </c>
      <c r="Q214" s="146" t="str">
        <f t="shared" si="73"/>
        <v/>
      </c>
      <c r="R214" s="144" t="str">
        <f>IFERROR(IF(OR(AND(C214="",D214&lt;E214,OR(WEEKDAY(A214,2)=1,WEEKDAY(A214,2)&gt;=6)),AND(C214="",D214&gt;E214,OR(WEEKDAY(A214,2)&gt;=5)),AND(C214&lt;&gt;"",D214&gt;E214,WEEKDAY(A214,2)&gt;=5)),ColTime(Data!$J$6,Data!$L$6,D214,E214),""),"")</f>
        <v/>
      </c>
      <c r="S214" s="212" t="str">
        <f>IFERROR(IF(OR(AND(WEEKDAY(A214,2)&gt;1,WEEKDAY(A214,2)&lt;6,D214&lt;E214,C214=""),AND(C214="",WEEKDAY(A214,2)=1,E214&lt;D214),AND(C214&lt;&gt;"",D214&lt;E214,WEEKDAY(A214,2)&gt;1,WEEKDAY(A214,2)&lt;4),AND(C214&lt;&gt;"",D214&gt;E214,WEEKDAY(A214,2)=1)),ColTime(Data!$J$6,Data!$L$6,D214,E214),""),"")</f>
        <v/>
      </c>
      <c r="T214" s="212"/>
      <c r="U214" s="213" t="str">
        <f>IF(F214="","",IF(AND(C214&lt;&gt;"",OR(D214&lt;E214,AND(D214&gt;E214,C520&lt;&gt;""))),ColTime(Data!$J$6,Data!$L$6,D214,E214),""))</f>
        <v/>
      </c>
      <c r="V214" s="214"/>
      <c r="W214" s="148"/>
      <c r="Z214" s="148"/>
      <c r="AE214" s="194"/>
    </row>
    <row r="215" spans="1:31" ht="15" customHeight="1" x14ac:dyDescent="0.2">
      <c r="A215" s="151">
        <f t="shared" si="72"/>
        <v>44040</v>
      </c>
      <c r="B215" s="160" t="str">
        <f t="shared" si="74"/>
        <v>Ti</v>
      </c>
      <c r="C215" s="161" t="str">
        <f t="shared" si="75"/>
        <v/>
      </c>
      <c r="D215" s="162"/>
      <c r="E215" s="162"/>
      <c r="F215" s="142" t="str">
        <f t="shared" si="76"/>
        <v/>
      </c>
      <c r="G215" s="270"/>
      <c r="H215" s="270"/>
      <c r="I215" s="270"/>
      <c r="J215" s="143" t="str">
        <f>IF(OR(AND(C215&lt;&gt;"",D215&gt;E215,WEEKDAY(A215,2)=5),AND(C215="",WEEKDAY(A215,2)&gt;5)),IF(D215="","",ColTime(Data!$J$3,Data!$L$3,D215,E215)),"")</f>
        <v/>
      </c>
      <c r="K215" s="143" t="str">
        <f t="shared" si="77"/>
        <v/>
      </c>
      <c r="L215" s="144" t="str">
        <f t="shared" si="78"/>
        <v/>
      </c>
      <c r="M215" s="144" t="str">
        <f>IFERROR(IF(AND(C215="",WEEKDAY(A215,2)&gt;5),IF(D215="","",(IF(E215-MAX(D215,(15/24))+(E215&lt;D215)&lt;0,0,E215-MAX(D215,(15/24))+($E215&lt;D215)))-(IF((E215-MAX(D215,(23/24))+(E215&lt;D215))&lt;0,0,(E215-MAX(D215,(23/24))+(E215&lt;D215))))),o),"")</f>
        <v/>
      </c>
      <c r="N215" s="144" t="str">
        <f t="shared" si="79"/>
        <v/>
      </c>
      <c r="O215" s="192" t="str">
        <f t="shared" si="80"/>
        <v/>
      </c>
      <c r="P215" s="192" t="str">
        <f t="shared" si="81"/>
        <v/>
      </c>
      <c r="Q215" s="146" t="str">
        <f t="shared" si="73"/>
        <v/>
      </c>
      <c r="R215" s="144" t="str">
        <f>IFERROR(IF(OR(AND(C215="",D215&lt;E215,OR(WEEKDAY(A215,2)=1,WEEKDAY(A215,2)&gt;=6)),AND(C215="",D215&gt;E215,OR(WEEKDAY(A215,2)&gt;=5)),AND(C215&lt;&gt;"",D215&gt;E215,WEEKDAY(A215,2)&gt;=5)),ColTime(Data!$J$6,Data!$L$6,D215,E215),""),"")</f>
        <v/>
      </c>
      <c r="S215" s="212" t="str">
        <f>IFERROR(IF(OR(AND(WEEKDAY(A215,2)&gt;1,WEEKDAY(A215,2)&lt;6,D215&lt;E215,C215=""),AND(C215="",WEEKDAY(A215,2)=1,E215&lt;D215),AND(C215&lt;&gt;"",D215&lt;E215,WEEKDAY(A215,2)&gt;1,WEEKDAY(A215,2)&lt;4),AND(C215&lt;&gt;"",D215&gt;E215,WEEKDAY(A215,2)=1)),ColTime(Data!$J$6,Data!$L$6,D215,E215),""),"")</f>
        <v/>
      </c>
      <c r="T215" s="212"/>
      <c r="U215" s="213" t="str">
        <f>IF(F215="","",IF(AND(C215&lt;&gt;"",OR(D215&lt;E215,AND(D215&gt;E215,C521&lt;&gt;""))),ColTime(Data!$J$6,Data!$L$6,D215,E215),""))</f>
        <v/>
      </c>
      <c r="V215" s="214"/>
      <c r="W215" s="148"/>
      <c r="Z215" s="148"/>
      <c r="AE215" s="194"/>
    </row>
    <row r="216" spans="1:31" ht="15" customHeight="1" x14ac:dyDescent="0.2">
      <c r="A216" s="151">
        <f t="shared" si="72"/>
        <v>44041</v>
      </c>
      <c r="B216" s="160" t="str">
        <f t="shared" si="74"/>
        <v>On</v>
      </c>
      <c r="C216" s="161" t="str">
        <f t="shared" si="75"/>
        <v/>
      </c>
      <c r="D216" s="162"/>
      <c r="E216" s="162"/>
      <c r="F216" s="142" t="str">
        <f t="shared" si="76"/>
        <v/>
      </c>
      <c r="G216" s="270"/>
      <c r="H216" s="270"/>
      <c r="I216" s="270"/>
      <c r="J216" s="143" t="str">
        <f>IF(OR(AND(C216&lt;&gt;"",D216&gt;E216,WEEKDAY(A216,2)=5),AND(C216="",WEEKDAY(A216,2)&gt;5)),IF(D216="","",ColTime(Data!$J$3,Data!$L$3,D216,E216)),"")</f>
        <v/>
      </c>
      <c r="K216" s="143" t="str">
        <f t="shared" si="77"/>
        <v/>
      </c>
      <c r="L216" s="144" t="str">
        <f t="shared" si="78"/>
        <v/>
      </c>
      <c r="M216" s="144" t="str">
        <f>IFERROR(IF(AND(C216="",WEEKDAY(A216,2)&gt;5),IF(D216="","",(IF(E216-MAX(D216,(15/24))+(E216&lt;D216)&lt;0,0,E216-MAX(D216,(15/24))+($E216&lt;D216)))-(IF((E216-MAX(D216,(23/24))+(E216&lt;D216))&lt;0,0,(E216-MAX(D216,(23/24))+(E216&lt;D216))))),o),"")</f>
        <v/>
      </c>
      <c r="N216" s="144" t="str">
        <f t="shared" si="79"/>
        <v/>
      </c>
      <c r="O216" s="192" t="str">
        <f t="shared" si="80"/>
        <v/>
      </c>
      <c r="P216" s="192" t="str">
        <f t="shared" si="81"/>
        <v/>
      </c>
      <c r="Q216" s="146" t="str">
        <f t="shared" si="73"/>
        <v/>
      </c>
      <c r="R216" s="144" t="str">
        <f>IFERROR(IF(OR(AND(C216="",D216&lt;E216,OR(WEEKDAY(A216,2)=1,WEEKDAY(A216,2)&gt;=6)),AND(C216="",D216&gt;E216,OR(WEEKDAY(A216,2)&gt;=5)),AND(C216&lt;&gt;"",D216&gt;E216,WEEKDAY(A216,2)&gt;=5)),ColTime(Data!$J$6,Data!$L$6,D216,E216),""),"")</f>
        <v/>
      </c>
      <c r="S216" s="212" t="str">
        <f>IFERROR(IF(OR(AND(WEEKDAY(A216,2)&gt;1,WEEKDAY(A216,2)&lt;6,D216&lt;E216,C216=""),AND(C216="",WEEKDAY(A216,2)=1,E216&lt;D216),AND(C216&lt;&gt;"",D216&lt;E216,WEEKDAY(A216,2)&gt;1,WEEKDAY(A216,2)&lt;4),AND(C216&lt;&gt;"",D216&gt;E216,WEEKDAY(A216,2)=1)),ColTime(Data!$J$6,Data!$L$6,D216,E216),""),"")</f>
        <v/>
      </c>
      <c r="T216" s="212"/>
      <c r="U216" s="213" t="str">
        <f>IF(F216="","",IF(AND(C216&lt;&gt;"",OR(D216&lt;E216,AND(D216&gt;E216,C522&lt;&gt;""))),ColTime(Data!$J$6,Data!$L$6,D216,E216),""))</f>
        <v/>
      </c>
      <c r="V216" s="214"/>
      <c r="W216" s="148"/>
      <c r="Z216" s="148"/>
      <c r="AE216" s="194"/>
    </row>
    <row r="217" spans="1:31" ht="15" customHeight="1" x14ac:dyDescent="0.2">
      <c r="A217" s="151">
        <f t="shared" si="72"/>
        <v>44042</v>
      </c>
      <c r="B217" s="160" t="str">
        <f t="shared" si="74"/>
        <v>To</v>
      </c>
      <c r="C217" s="161" t="str">
        <f t="shared" si="75"/>
        <v/>
      </c>
      <c r="D217" s="162"/>
      <c r="E217" s="162"/>
      <c r="F217" s="142" t="str">
        <f t="shared" si="76"/>
        <v/>
      </c>
      <c r="G217" s="270"/>
      <c r="H217" s="270"/>
      <c r="I217" s="270"/>
      <c r="J217" s="143" t="str">
        <f>IF(OR(AND(C217&lt;&gt;"",D217&gt;E217,WEEKDAY(A217,2)=5),AND(C217="",WEEKDAY(A217,2)&gt;5)),IF(D217="","",ColTime(Data!$J$3,Data!$L$3,D217,E217)),"")</f>
        <v/>
      </c>
      <c r="K217" s="143" t="str">
        <f t="shared" si="77"/>
        <v/>
      </c>
      <c r="L217" s="144" t="str">
        <f t="shared" si="78"/>
        <v/>
      </c>
      <c r="M217" s="144" t="str">
        <f>IFERROR(IF(AND(C217="",WEEKDAY(A217,2)&gt;5),IF(D217="","",(IF(E217-MAX(D217,(15/24))+(E217&lt;D217)&lt;0,0,E217-MAX(D217,(15/24))+($E217&lt;D217)))-(IF((E217-MAX(D217,(23/24))+(E217&lt;D217))&lt;0,0,(E217-MAX(D217,(23/24))+(E217&lt;D217))))),o),"")</f>
        <v/>
      </c>
      <c r="N217" s="144" t="str">
        <f t="shared" si="79"/>
        <v/>
      </c>
      <c r="O217" s="192" t="str">
        <f t="shared" si="80"/>
        <v/>
      </c>
      <c r="P217" s="192" t="str">
        <f t="shared" si="81"/>
        <v/>
      </c>
      <c r="Q217" s="146" t="str">
        <f t="shared" si="73"/>
        <v/>
      </c>
      <c r="R217" s="144" t="str">
        <f>IFERROR(IF(OR(AND(C217="",D217&lt;E217,OR(WEEKDAY(A217,2)=1,WEEKDAY(A217,2)&gt;=6)),AND(C217="",D217&gt;E217,OR(WEEKDAY(A217,2)&gt;=5)),AND(C217&lt;&gt;"",D217&gt;E217,WEEKDAY(A217,2)&gt;=5)),ColTime(Data!$J$6,Data!$L$6,D217,E217),""),"")</f>
        <v/>
      </c>
      <c r="S217" s="212" t="str">
        <f>IFERROR(IF(OR(AND(WEEKDAY(A217,2)&gt;1,WEEKDAY(A217,2)&lt;6,D217&lt;E217,C217=""),AND(C217="",WEEKDAY(A217,2)=1,E217&lt;D217),AND(C217&lt;&gt;"",D217&lt;E217,WEEKDAY(A217,2)&gt;1,WEEKDAY(A217,2)&lt;4),AND(C217&lt;&gt;"",D217&gt;E217,WEEKDAY(A217,2)=1)),ColTime(Data!$J$6,Data!$L$6,D217,E217),""),"")</f>
        <v/>
      </c>
      <c r="T217" s="212"/>
      <c r="U217" s="213" t="str">
        <f>IF(F217="","",IF(AND(C217&lt;&gt;"",OR(D217&lt;E217,AND(D217&gt;E217,C523&lt;&gt;""))),ColTime(Data!$J$6,Data!$L$6,D217,E217),""))</f>
        <v/>
      </c>
      <c r="V217" s="214"/>
      <c r="W217" s="148"/>
      <c r="Z217" s="148"/>
      <c r="AE217" s="194"/>
    </row>
    <row r="218" spans="1:31" ht="15" customHeight="1" x14ac:dyDescent="0.2">
      <c r="A218" s="151">
        <f t="shared" si="72"/>
        <v>44043</v>
      </c>
      <c r="B218" s="160" t="str">
        <f t="shared" si="74"/>
        <v>Fr</v>
      </c>
      <c r="C218" s="161" t="str">
        <f t="shared" si="75"/>
        <v/>
      </c>
      <c r="D218" s="162"/>
      <c r="E218" s="162"/>
      <c r="F218" s="142" t="str">
        <f t="shared" si="76"/>
        <v/>
      </c>
      <c r="G218" s="270"/>
      <c r="H218" s="270"/>
      <c r="I218" s="270"/>
      <c r="J218" s="143" t="str">
        <f>IF(OR(AND(C218&lt;&gt;"",D218&gt;E218,WEEKDAY(A218,2)=5),AND(C218="",WEEKDAY(A218,2)&gt;5)),IF(D218="","",ColTime(Data!$J$3,Data!$L$3,D218,E218)),"")</f>
        <v/>
      </c>
      <c r="K218" s="143" t="str">
        <f t="shared" si="77"/>
        <v/>
      </c>
      <c r="L218" s="144" t="str">
        <f t="shared" si="78"/>
        <v/>
      </c>
      <c r="M218" s="144" t="str">
        <f>IFERROR(IF(AND(C218="",WEEKDAY(A218,2)&gt;5),IF(D218="","",(IF(E218-MAX(D218,(15/24))+(E218&lt;D218)&lt;0,0,E218-MAX(D218,(15/24))+($E218&lt;D218)))-(IF((E218-MAX(D218,(23/24))+(E218&lt;D218))&lt;0,0,(E218-MAX(D218,(23/24))+(E218&lt;D218))))),o),"")</f>
        <v/>
      </c>
      <c r="N218" s="144" t="str">
        <f t="shared" si="79"/>
        <v/>
      </c>
      <c r="O218" s="192" t="str">
        <f t="shared" si="80"/>
        <v/>
      </c>
      <c r="P218" s="192" t="str">
        <f t="shared" si="81"/>
        <v/>
      </c>
      <c r="Q218" s="146" t="str">
        <f t="shared" si="73"/>
        <v/>
      </c>
      <c r="R218" s="144" t="str">
        <f>IFERROR(IF(OR(AND(C218="",D218&lt;E218,OR(WEEKDAY(A218,2)=1,WEEKDAY(A218,2)&gt;=6)),AND(C218="",D218&gt;E218,OR(WEEKDAY(A218,2)&gt;=5)),AND(C218&lt;&gt;"",D218&gt;E218,WEEKDAY(A218,2)&gt;=5)),ColTime(Data!$J$6,Data!$L$6,D218,E218),""),"")</f>
        <v/>
      </c>
      <c r="S218" s="212" t="str">
        <f>IFERROR(IF(OR(AND(WEEKDAY(A218,2)&gt;1,WEEKDAY(A218,2)&lt;6,D218&lt;E218,C218=""),AND(C218="",WEEKDAY(A218,2)=1,E218&lt;D218),AND(C218&lt;&gt;"",D218&lt;E218,WEEKDAY(A218,2)&gt;1,WEEKDAY(A218,2)&lt;4),AND(C218&lt;&gt;"",D218&gt;E218,WEEKDAY(A218,2)=1)),ColTime(Data!$J$6,Data!$L$6,D218,E218),""),"")</f>
        <v/>
      </c>
      <c r="T218" s="212"/>
      <c r="U218" s="213" t="str">
        <f>IF(F218="","",IF(AND(C218&lt;&gt;"",OR(D218&lt;E218,AND(D218&gt;E218,C524&lt;&gt;""))),ColTime(Data!$J$6,Data!$L$6,D218,E218),""))</f>
        <v/>
      </c>
      <c r="V218" s="214"/>
      <c r="W218" s="148"/>
      <c r="Z218" s="148"/>
      <c r="AE218" s="194"/>
    </row>
    <row r="219" spans="1:31" ht="15" customHeight="1" x14ac:dyDescent="0.2">
      <c r="A219" s="151">
        <f t="shared" si="72"/>
        <v>44044</v>
      </c>
      <c r="B219" s="160" t="str">
        <f t="shared" si="74"/>
        <v>Lø</v>
      </c>
      <c r="C219" s="161" t="str">
        <f t="shared" si="75"/>
        <v/>
      </c>
      <c r="D219" s="162"/>
      <c r="E219" s="162"/>
      <c r="F219" s="142" t="str">
        <f t="shared" si="76"/>
        <v/>
      </c>
      <c r="G219" s="270"/>
      <c r="H219" s="270"/>
      <c r="I219" s="270"/>
      <c r="J219" s="143" t="str">
        <f>IF(OR(AND(C219&lt;&gt;"",D219&gt;E219,WEEKDAY(A219,2)=5),AND(C219="",WEEKDAY(A219,2)&gt;5)),IF(D219="","",ColTime(Data!$J$3,Data!$L$3,D219,E219)),"")</f>
        <v/>
      </c>
      <c r="K219" s="143" t="str">
        <f t="shared" si="77"/>
        <v/>
      </c>
      <c r="L219" s="144" t="str">
        <f t="shared" si="78"/>
        <v/>
      </c>
      <c r="M219" s="144" t="str">
        <f>IFERROR(IF(AND(C219="",WEEKDAY(A219,2)&gt;5),IF(D219="","",(IF(E219-MAX(D219,(15/24))+(E219&lt;D219)&lt;0,0,E219-MAX(D219,(15/24))+($E219&lt;D219)))-(IF((E219-MAX(D219,(23/24))+(E219&lt;D219))&lt;0,0,(E219-MAX(D219,(23/24))+(E219&lt;D219))))),o),"")</f>
        <v/>
      </c>
      <c r="N219" s="144" t="str">
        <f t="shared" si="79"/>
        <v/>
      </c>
      <c r="O219" s="192" t="str">
        <f t="shared" si="80"/>
        <v/>
      </c>
      <c r="P219" s="192" t="str">
        <f t="shared" si="81"/>
        <v/>
      </c>
      <c r="Q219" s="146" t="str">
        <f t="shared" si="73"/>
        <v/>
      </c>
      <c r="R219" s="144" t="str">
        <f>IFERROR(IF(OR(AND(C219="",D219&lt;E219,OR(WEEKDAY(A219,2)=1,WEEKDAY(A219,2)&gt;=6)),AND(C219="",D219&gt;E219,OR(WEEKDAY(A219,2)&gt;=5)),AND(C219&lt;&gt;"",D219&gt;E219,WEEKDAY(A219,2)&gt;=5)),ColTime(Data!$J$6,Data!$L$6,D219,E219),""),"")</f>
        <v/>
      </c>
      <c r="S219" s="212" t="str">
        <f>IFERROR(IF(OR(AND(WEEKDAY(A219,2)&gt;1,WEEKDAY(A219,2)&lt;6,D219&lt;E219,C219=""),AND(C219="",WEEKDAY(A219,2)=1,E219&lt;D219),AND(C219&lt;&gt;"",D219&lt;E219,WEEKDAY(A219,2)&gt;1,WEEKDAY(A219,2)&lt;4),AND(C219&lt;&gt;"",D219&gt;E219,WEEKDAY(A219,2)=1)),ColTime(Data!$J$6,Data!$L$6,D219,E219),""),"")</f>
        <v/>
      </c>
      <c r="T219" s="212"/>
      <c r="U219" s="213" t="str">
        <f>IF(F219="","",IF(AND(C219&lt;&gt;"",OR(D219&lt;E219,AND(D219&gt;E219,C525&lt;&gt;""))),ColTime(Data!$J$6,Data!$L$6,D219,E219),""))</f>
        <v/>
      </c>
      <c r="V219" s="214"/>
      <c r="W219" s="148"/>
      <c r="Z219" s="148"/>
      <c r="AE219" s="194"/>
    </row>
    <row r="220" spans="1:31" ht="15" customHeight="1" x14ac:dyDescent="0.2">
      <c r="A220" s="151">
        <f t="shared" si="72"/>
        <v>44045</v>
      </c>
      <c r="B220" s="160" t="str">
        <f t="shared" si="74"/>
        <v>Sø</v>
      </c>
      <c r="C220" s="161" t="str">
        <f t="shared" si="75"/>
        <v/>
      </c>
      <c r="D220" s="162"/>
      <c r="E220" s="162"/>
      <c r="F220" s="142" t="str">
        <f t="shared" si="76"/>
        <v/>
      </c>
      <c r="G220" s="270"/>
      <c r="H220" s="270"/>
      <c r="I220" s="270"/>
      <c r="J220" s="143" t="str">
        <f>IF(OR(AND(C220&lt;&gt;"",D220&gt;E220,WEEKDAY(A220,2)=5),AND(C220="",WEEKDAY(A220,2)&gt;5)),IF(D220="","",ColTime(Data!$J$3,Data!$L$3,D220,E220)),"")</f>
        <v/>
      </c>
      <c r="K220" s="143" t="str">
        <f t="shared" si="77"/>
        <v/>
      </c>
      <c r="L220" s="144" t="str">
        <f t="shared" si="78"/>
        <v/>
      </c>
      <c r="M220" s="144" t="str">
        <f>IFERROR(IF(AND(C220="",WEEKDAY(A220,2)&gt;5),IF(D220="","",(IF(E220-MAX(D220,(15/24))+(E220&lt;D220)&lt;0,0,E220-MAX(D220,(15/24))+($E220&lt;D220)))-(IF((E220-MAX(D220,(23/24))+(E220&lt;D220))&lt;0,0,(E220-MAX(D220,(23/24))+(E220&lt;D220))))),o),"")</f>
        <v/>
      </c>
      <c r="N220" s="144" t="str">
        <f t="shared" si="79"/>
        <v/>
      </c>
      <c r="O220" s="192" t="str">
        <f t="shared" si="80"/>
        <v/>
      </c>
      <c r="P220" s="192" t="str">
        <f t="shared" si="81"/>
        <v/>
      </c>
      <c r="Q220" s="146" t="str">
        <f t="shared" si="73"/>
        <v/>
      </c>
      <c r="R220" s="144" t="str">
        <f>IFERROR(IF(OR(AND(C220="",D220&lt;E220,OR(WEEKDAY(A220,2)=1,WEEKDAY(A220,2)&gt;=6)),AND(C220="",D220&gt;E220,OR(WEEKDAY(A220,2)&gt;=5)),AND(C220&lt;&gt;"",D220&gt;E220,WEEKDAY(A220,2)&gt;=5)),ColTime(Data!$J$6,Data!$L$6,D220,E220),""),"")</f>
        <v/>
      </c>
      <c r="S220" s="212" t="str">
        <f>IFERROR(IF(OR(AND(WEEKDAY(A220,2)&gt;1,WEEKDAY(A220,2)&lt;6,D220&lt;E220,C220=""),AND(C220="",WEEKDAY(A220,2)=1,E220&lt;D220),AND(C220&lt;&gt;"",D220&lt;E220,WEEKDAY(A220,2)&gt;1,WEEKDAY(A220,2)&lt;4),AND(C220&lt;&gt;"",D220&gt;E220,WEEKDAY(A220,2)=1)),ColTime(Data!$J$6,Data!$L$6,D220,E220),""),"")</f>
        <v/>
      </c>
      <c r="T220" s="212"/>
      <c r="U220" s="213" t="str">
        <f>IF(F220="","",IF(AND(C220&lt;&gt;"",OR(D220&lt;E220,AND(D220&gt;E220,C526&lt;&gt;""))),ColTime(Data!$J$6,Data!$L$6,D220,E220),""))</f>
        <v/>
      </c>
      <c r="V220" s="214"/>
      <c r="W220" s="148"/>
      <c r="Z220" s="148"/>
      <c r="AE220" s="194"/>
    </row>
    <row r="221" spans="1:31" ht="15" customHeight="1" x14ac:dyDescent="0.2">
      <c r="A221" s="151">
        <f t="shared" si="72"/>
        <v>44046</v>
      </c>
      <c r="B221" s="160" t="str">
        <f t="shared" si="74"/>
        <v>Ma</v>
      </c>
      <c r="C221" s="161" t="str">
        <f t="shared" si="75"/>
        <v/>
      </c>
      <c r="D221" s="162"/>
      <c r="E221" s="162"/>
      <c r="F221" s="142" t="str">
        <f t="shared" si="76"/>
        <v/>
      </c>
      <c r="G221" s="270"/>
      <c r="H221" s="270"/>
      <c r="I221" s="270"/>
      <c r="J221" s="143" t="str">
        <f>IF(OR(AND(C221&lt;&gt;"",D221&gt;E221,WEEKDAY(A221,2)=5),AND(C221="",WEEKDAY(A221,2)&gt;5)),IF(D221="","",ColTime(Data!$J$3,Data!$L$3,D221,E221)),"")</f>
        <v/>
      </c>
      <c r="K221" s="143" t="str">
        <f t="shared" si="77"/>
        <v/>
      </c>
      <c r="L221" s="144" t="str">
        <f t="shared" si="78"/>
        <v/>
      </c>
      <c r="M221" s="144" t="str">
        <f>IFERROR(IF(AND(C221="",WEEKDAY(A221,2)&gt;5),IF(D221="","",(IF(E221-MAX(D221,(15/24))+(E221&lt;D221)&lt;0,0,E221-MAX(D221,(15/24))+($E221&lt;D221)))-(IF((E221-MAX(D221,(23/24))+(E221&lt;D221))&lt;0,0,(E221-MAX(D221,(23/24))+(E221&lt;D221))))),o),"")</f>
        <v/>
      </c>
      <c r="N221" s="144" t="str">
        <f t="shared" si="79"/>
        <v/>
      </c>
      <c r="O221" s="192" t="str">
        <f t="shared" si="80"/>
        <v/>
      </c>
      <c r="P221" s="192" t="str">
        <f t="shared" si="81"/>
        <v/>
      </c>
      <c r="Q221" s="146" t="str">
        <f t="shared" si="73"/>
        <v/>
      </c>
      <c r="R221" s="144" t="str">
        <f>IFERROR(IF(OR(AND(C221="",D221&lt;E221,OR(WEEKDAY(A221,2)=1,WEEKDAY(A221,2)&gt;=6)),AND(C221="",D221&gt;E221,OR(WEEKDAY(A221,2)&gt;=5)),AND(C221&lt;&gt;"",D221&gt;E221,WEEKDAY(A221,2)&gt;=5)),ColTime(Data!$J$6,Data!$L$6,D221,E221),""),"")</f>
        <v/>
      </c>
      <c r="S221" s="212" t="str">
        <f>IFERROR(IF(OR(AND(WEEKDAY(A221,2)&gt;1,WEEKDAY(A221,2)&lt;6,D221&lt;E221,C221=""),AND(C221="",WEEKDAY(A221,2)=1,E221&lt;D221),AND(C221&lt;&gt;"",D221&lt;E221,WEEKDAY(A221,2)&gt;1,WEEKDAY(A221,2)&lt;4),AND(C221&lt;&gt;"",D221&gt;E221,WEEKDAY(A221,2)=1)),ColTime(Data!$J$6,Data!$L$6,D221,E221),""),"")</f>
        <v/>
      </c>
      <c r="T221" s="212"/>
      <c r="U221" s="213" t="str">
        <f>IF(F221="","",IF(AND(C221&lt;&gt;"",OR(D221&lt;E221,AND(D221&gt;E221,C527&lt;&gt;""))),ColTime(Data!$J$6,Data!$L$6,D221,E221),""))</f>
        <v/>
      </c>
      <c r="V221" s="214"/>
      <c r="W221" s="148"/>
      <c r="Z221" s="148"/>
      <c r="AE221" s="194"/>
    </row>
    <row r="222" spans="1:31" ht="15" customHeight="1" x14ac:dyDescent="0.2">
      <c r="A222" s="151">
        <f t="shared" si="72"/>
        <v>44047</v>
      </c>
      <c r="B222" s="160" t="str">
        <f t="shared" si="74"/>
        <v>Ti</v>
      </c>
      <c r="C222" s="161" t="str">
        <f t="shared" si="75"/>
        <v/>
      </c>
      <c r="D222" s="162"/>
      <c r="E222" s="162"/>
      <c r="F222" s="142" t="str">
        <f t="shared" si="76"/>
        <v/>
      </c>
      <c r="G222" s="270"/>
      <c r="H222" s="270"/>
      <c r="I222" s="270"/>
      <c r="J222" s="143" t="str">
        <f>IF(OR(AND(C222&lt;&gt;"",D222&gt;E222,WEEKDAY(A222,2)=5),AND(C222="",WEEKDAY(A222,2)&gt;5)),IF(D222="","",ColTime(Data!$J$3,Data!$L$3,D222,E222)),"")</f>
        <v/>
      </c>
      <c r="K222" s="143" t="str">
        <f t="shared" si="77"/>
        <v/>
      </c>
      <c r="L222" s="144" t="str">
        <f t="shared" si="78"/>
        <v/>
      </c>
      <c r="M222" s="144" t="str">
        <f>IFERROR(IF(AND(C222="",WEEKDAY(A222,2)&gt;5),IF(D222="","",(IF(E222-MAX(D222,(15/24))+(E222&lt;D222)&lt;0,0,E222-MAX(D222,(15/24))+($E222&lt;D222)))-(IF((E222-MAX(D222,(23/24))+(E222&lt;D222))&lt;0,0,(E222-MAX(D222,(23/24))+(E222&lt;D222))))),o),"")</f>
        <v/>
      </c>
      <c r="N222" s="144" t="str">
        <f t="shared" si="79"/>
        <v/>
      </c>
      <c r="O222" s="192" t="str">
        <f t="shared" si="80"/>
        <v/>
      </c>
      <c r="P222" s="192" t="str">
        <f t="shared" si="81"/>
        <v/>
      </c>
      <c r="Q222" s="146" t="str">
        <f t="shared" si="73"/>
        <v/>
      </c>
      <c r="R222" s="144" t="str">
        <f>IFERROR(IF(OR(AND(C222="",D222&lt;E222,OR(WEEKDAY(A222,2)=1,WEEKDAY(A222,2)&gt;=6)),AND(C222="",D222&gt;E222,OR(WEEKDAY(A222,2)&gt;=5)),AND(C222&lt;&gt;"",D222&gt;E222,WEEKDAY(A222,2)&gt;=5)),ColTime(Data!$J$6,Data!$L$6,D222,E222),""),"")</f>
        <v/>
      </c>
      <c r="S222" s="212" t="str">
        <f>IFERROR(IF(OR(AND(WEEKDAY(A222,2)&gt;1,WEEKDAY(A222,2)&lt;6,D222&lt;E222,C222=""),AND(C222="",WEEKDAY(A222,2)=1,E222&lt;D222),AND(C222&lt;&gt;"",D222&lt;E222,WEEKDAY(A222,2)&gt;1,WEEKDAY(A222,2)&lt;4),AND(C222&lt;&gt;"",D222&gt;E222,WEEKDAY(A222,2)=1)),ColTime(Data!$J$6,Data!$L$6,D222,E222),""),"")</f>
        <v/>
      </c>
      <c r="T222" s="212"/>
      <c r="U222" s="213" t="str">
        <f>IF(F222="","",IF(AND(C222&lt;&gt;"",OR(D222&lt;E222,AND(D222&gt;E222,C528&lt;&gt;""))),ColTime(Data!$J$6,Data!$L$6,D222,E222),""))</f>
        <v/>
      </c>
      <c r="V222" s="214"/>
      <c r="W222" s="148"/>
      <c r="Z222" s="148"/>
      <c r="AE222" s="194"/>
    </row>
    <row r="223" spans="1:31" ht="15" customHeight="1" x14ac:dyDescent="0.2">
      <c r="A223" s="151">
        <f t="shared" si="72"/>
        <v>44048</v>
      </c>
      <c r="B223" s="160" t="str">
        <f t="shared" si="74"/>
        <v>On</v>
      </c>
      <c r="C223" s="161" t="str">
        <f t="shared" si="75"/>
        <v/>
      </c>
      <c r="D223" s="162"/>
      <c r="E223" s="162"/>
      <c r="F223" s="142" t="str">
        <f t="shared" si="76"/>
        <v/>
      </c>
      <c r="G223" s="270"/>
      <c r="H223" s="270"/>
      <c r="I223" s="270"/>
      <c r="J223" s="143" t="str">
        <f>IF(OR(AND(C223&lt;&gt;"",D223&gt;E223,WEEKDAY(A223,2)=5),AND(C223="",WEEKDAY(A223,2)&gt;5)),IF(D223="","",ColTime(Data!$J$3,Data!$L$3,D223,E223)),"")</f>
        <v/>
      </c>
      <c r="K223" s="143" t="str">
        <f t="shared" si="77"/>
        <v/>
      </c>
      <c r="L223" s="144" t="str">
        <f t="shared" si="78"/>
        <v/>
      </c>
      <c r="M223" s="144" t="str">
        <f>IFERROR(IF(AND(C223="",WEEKDAY(A223,2)&gt;5),IF(D223="","",(IF(E223-MAX(D223,(15/24))+(E223&lt;D223)&lt;0,0,E223-MAX(D223,(15/24))+($E223&lt;D223)))-(IF((E223-MAX(D223,(23/24))+(E223&lt;D223))&lt;0,0,(E223-MAX(D223,(23/24))+(E223&lt;D223))))),o),"")</f>
        <v/>
      </c>
      <c r="N223" s="144" t="str">
        <f t="shared" si="79"/>
        <v/>
      </c>
      <c r="O223" s="192" t="str">
        <f t="shared" si="80"/>
        <v/>
      </c>
      <c r="P223" s="192" t="str">
        <f t="shared" si="81"/>
        <v/>
      </c>
      <c r="Q223" s="146" t="str">
        <f t="shared" si="73"/>
        <v/>
      </c>
      <c r="R223" s="144" t="str">
        <f>IFERROR(IF(OR(AND(C223="",D223&lt;E223,OR(WEEKDAY(A223,2)=1,WEEKDAY(A223,2)&gt;=6)),AND(C223="",D223&gt;E223,OR(WEEKDAY(A223,2)&gt;=5)),AND(C223&lt;&gt;"",D223&gt;E223,WEEKDAY(A223,2)&gt;=5)),ColTime(Data!$J$6,Data!$L$6,D223,E223),""),"")</f>
        <v/>
      </c>
      <c r="S223" s="212" t="str">
        <f>IFERROR(IF(OR(AND(WEEKDAY(A223,2)&gt;1,WEEKDAY(A223,2)&lt;6,D223&lt;E223,C223=""),AND(C223="",WEEKDAY(A223,2)=1,E223&lt;D223),AND(C223&lt;&gt;"",D223&lt;E223,WEEKDAY(A223,2)&gt;1,WEEKDAY(A223,2)&lt;4),AND(C223&lt;&gt;"",D223&gt;E223,WEEKDAY(A223,2)=1)),ColTime(Data!$J$6,Data!$L$6,D223,E223),""),"")</f>
        <v/>
      </c>
      <c r="T223" s="212"/>
      <c r="U223" s="213" t="str">
        <f>IF(F223="","",IF(AND(C223&lt;&gt;"",OR(D223&lt;E223,AND(D223&gt;E223,C529&lt;&gt;""))),ColTime(Data!$J$6,Data!$L$6,D223,E223),""))</f>
        <v/>
      </c>
      <c r="V223" s="214"/>
      <c r="W223" s="148"/>
      <c r="Z223" s="148"/>
      <c r="AE223" s="194"/>
    </row>
    <row r="224" spans="1:31" ht="15" customHeight="1" x14ac:dyDescent="0.2">
      <c r="A224" s="151">
        <f t="shared" si="72"/>
        <v>44049</v>
      </c>
      <c r="B224" s="160" t="str">
        <f t="shared" si="74"/>
        <v>To</v>
      </c>
      <c r="C224" s="161" t="str">
        <f t="shared" si="75"/>
        <v/>
      </c>
      <c r="D224" s="162"/>
      <c r="E224" s="162"/>
      <c r="F224" s="142" t="str">
        <f t="shared" si="76"/>
        <v/>
      </c>
      <c r="G224" s="270"/>
      <c r="H224" s="270"/>
      <c r="I224" s="270"/>
      <c r="J224" s="143" t="str">
        <f>IF(OR(AND(C224&lt;&gt;"",D224&gt;E224,WEEKDAY(A224,2)=5),AND(C224="",WEEKDAY(A224,2)&gt;5)),IF(D224="","",ColTime(Data!$J$3,Data!$L$3,D224,E224)),"")</f>
        <v/>
      </c>
      <c r="K224" s="143" t="str">
        <f t="shared" si="77"/>
        <v/>
      </c>
      <c r="L224" s="144" t="str">
        <f t="shared" si="78"/>
        <v/>
      </c>
      <c r="M224" s="144" t="str">
        <f>IFERROR(IF(AND(C224="",WEEKDAY(A224,2)&gt;5),IF(D224="","",(IF(E224-MAX(D224,(15/24))+(E224&lt;D224)&lt;0,0,E224-MAX(D224,(15/24))+($E224&lt;D224)))-(IF((E224-MAX(D224,(23/24))+(E224&lt;D224))&lt;0,0,(E224-MAX(D224,(23/24))+(E224&lt;D224))))),o),"")</f>
        <v/>
      </c>
      <c r="N224" s="144" t="str">
        <f t="shared" si="79"/>
        <v/>
      </c>
      <c r="O224" s="192" t="str">
        <f t="shared" si="80"/>
        <v/>
      </c>
      <c r="P224" s="192" t="str">
        <f t="shared" si="81"/>
        <v/>
      </c>
      <c r="Q224" s="146" t="str">
        <f t="shared" si="73"/>
        <v/>
      </c>
      <c r="R224" s="144" t="str">
        <f>IFERROR(IF(OR(AND(C224="",D224&lt;E224,OR(WEEKDAY(A224,2)=1,WEEKDAY(A224,2)&gt;=6)),AND(C224="",D224&gt;E224,OR(WEEKDAY(A224,2)&gt;=5)),AND(C224&lt;&gt;"",D224&gt;E224,WEEKDAY(A224,2)&gt;=5)),ColTime(Data!$J$6,Data!$L$6,D224,E224),""),"")</f>
        <v/>
      </c>
      <c r="S224" s="212" t="str">
        <f>IFERROR(IF(OR(AND(WEEKDAY(A224,2)&gt;1,WEEKDAY(A224,2)&lt;6,D224&lt;E224,C224=""),AND(C224="",WEEKDAY(A224,2)=1,E224&lt;D224),AND(C224&lt;&gt;"",D224&lt;E224,WEEKDAY(A224,2)&gt;1,WEEKDAY(A224,2)&lt;4),AND(C224&lt;&gt;"",D224&gt;E224,WEEKDAY(A224,2)=1)),ColTime(Data!$J$6,Data!$L$6,D224,E224),""),"")</f>
        <v/>
      </c>
      <c r="T224" s="212"/>
      <c r="U224" s="213" t="str">
        <f>IF(F224="","",IF(AND(C224&lt;&gt;"",OR(D224&lt;E224,AND(D224&gt;E224,C530&lt;&gt;""))),ColTime(Data!$J$6,Data!$L$6,D224,E224),""))</f>
        <v/>
      </c>
      <c r="V224" s="214"/>
      <c r="W224" s="148"/>
      <c r="Z224" s="148"/>
      <c r="AE224" s="194"/>
    </row>
    <row r="225" spans="1:31" ht="15" customHeight="1" x14ac:dyDescent="0.2">
      <c r="A225" s="151">
        <f t="shared" si="72"/>
        <v>44050</v>
      </c>
      <c r="B225" s="160" t="str">
        <f t="shared" si="74"/>
        <v>Fr</v>
      </c>
      <c r="C225" s="161" t="str">
        <f t="shared" si="75"/>
        <v/>
      </c>
      <c r="D225" s="162"/>
      <c r="E225" s="162"/>
      <c r="F225" s="142" t="str">
        <f t="shared" si="76"/>
        <v/>
      </c>
      <c r="G225" s="270"/>
      <c r="H225" s="270"/>
      <c r="I225" s="270"/>
      <c r="J225" s="143" t="str">
        <f>IF(OR(AND(C225&lt;&gt;"",D225&gt;E225,WEEKDAY(A225,2)=5),AND(C225="",WEEKDAY(A225,2)&gt;5)),IF(D225="","",ColTime(Data!$J$3,Data!$L$3,D225,E225)),"")</f>
        <v/>
      </c>
      <c r="K225" s="143" t="str">
        <f t="shared" si="77"/>
        <v/>
      </c>
      <c r="L225" s="144" t="str">
        <f t="shared" si="78"/>
        <v/>
      </c>
      <c r="M225" s="144" t="str">
        <f>IFERROR(IF(AND(C225="",WEEKDAY(A225,2)&gt;5),IF(D225="","",(IF(E225-MAX(D225,(15/24))+(E225&lt;D225)&lt;0,0,E225-MAX(D225,(15/24))+($E225&lt;D225)))-(IF((E225-MAX(D225,(23/24))+(E225&lt;D225))&lt;0,0,(E225-MAX(D225,(23/24))+(E225&lt;D225))))),o),"")</f>
        <v/>
      </c>
      <c r="N225" s="144" t="str">
        <f t="shared" si="79"/>
        <v/>
      </c>
      <c r="O225" s="192" t="str">
        <f t="shared" si="80"/>
        <v/>
      </c>
      <c r="P225" s="192" t="str">
        <f t="shared" si="81"/>
        <v/>
      </c>
      <c r="Q225" s="146" t="str">
        <f t="shared" si="73"/>
        <v/>
      </c>
      <c r="R225" s="144" t="str">
        <f>IFERROR(IF(OR(AND(C225="",D225&lt;E225,OR(WEEKDAY(A225,2)=1,WEEKDAY(A225,2)&gt;=6)),AND(C225="",D225&gt;E225,OR(WEEKDAY(A225,2)&gt;=5)),AND(C225&lt;&gt;"",D225&gt;E225,WEEKDAY(A225,2)&gt;=5)),ColTime(Data!$J$6,Data!$L$6,D225,E225),""),"")</f>
        <v/>
      </c>
      <c r="S225" s="212" t="str">
        <f>IFERROR(IF(OR(AND(WEEKDAY(A225,2)&gt;1,WEEKDAY(A225,2)&lt;6,D225&lt;E225,C225=""),AND(C225="",WEEKDAY(A225,2)=1,E225&lt;D225),AND(C225&lt;&gt;"",D225&lt;E225,WEEKDAY(A225,2)&gt;1,WEEKDAY(A225,2)&lt;4),AND(C225&lt;&gt;"",D225&gt;E225,WEEKDAY(A225,2)=1)),ColTime(Data!$J$6,Data!$L$6,D225,E225),""),"")</f>
        <v/>
      </c>
      <c r="T225" s="212"/>
      <c r="U225" s="213" t="str">
        <f>IF(F225="","",IF(AND(C225&lt;&gt;"",OR(D225&lt;E225,AND(D225&gt;E225,C531&lt;&gt;""))),ColTime(Data!$J$6,Data!$L$6,D225,E225),""))</f>
        <v/>
      </c>
      <c r="V225" s="214"/>
      <c r="W225" s="148"/>
      <c r="Z225" s="148"/>
      <c r="AE225" s="194"/>
    </row>
    <row r="226" spans="1:31" ht="15" customHeight="1" x14ac:dyDescent="0.2">
      <c r="A226" s="151">
        <f t="shared" si="72"/>
        <v>44051</v>
      </c>
      <c r="B226" s="160" t="str">
        <f t="shared" si="74"/>
        <v>Lø</v>
      </c>
      <c r="C226" s="161" t="str">
        <f t="shared" si="75"/>
        <v/>
      </c>
      <c r="D226" s="162"/>
      <c r="E226" s="162"/>
      <c r="F226" s="142" t="str">
        <f t="shared" si="76"/>
        <v/>
      </c>
      <c r="G226" s="270"/>
      <c r="H226" s="270"/>
      <c r="I226" s="270"/>
      <c r="J226" s="143" t="str">
        <f>IF(OR(AND(C226&lt;&gt;"",D226&gt;E226,WEEKDAY(A226,2)=5),AND(C226="",WEEKDAY(A226,2)&gt;5)),IF(D226="","",ColTime(Data!$J$3,Data!$L$3,D226,E226)),"")</f>
        <v/>
      </c>
      <c r="K226" s="143" t="str">
        <f t="shared" si="77"/>
        <v/>
      </c>
      <c r="L226" s="144" t="str">
        <f t="shared" si="78"/>
        <v/>
      </c>
      <c r="M226" s="144" t="str">
        <f>IFERROR(IF(AND(C226="",WEEKDAY(A226,2)&gt;5),IF(D226="","",(IF(E226-MAX(D226,(15/24))+(E226&lt;D226)&lt;0,0,E226-MAX(D226,(15/24))+($E226&lt;D226)))-(IF((E226-MAX(D226,(23/24))+(E226&lt;D226))&lt;0,0,(E226-MAX(D226,(23/24))+(E226&lt;D226))))),o),"")</f>
        <v/>
      </c>
      <c r="N226" s="144" t="str">
        <f t="shared" si="79"/>
        <v/>
      </c>
      <c r="O226" s="192" t="str">
        <f t="shared" si="80"/>
        <v/>
      </c>
      <c r="P226" s="192" t="str">
        <f t="shared" si="81"/>
        <v/>
      </c>
      <c r="Q226" s="146" t="str">
        <f t="shared" si="73"/>
        <v/>
      </c>
      <c r="R226" s="144" t="str">
        <f>IFERROR(IF(OR(AND(C226="",D226&lt;E226,OR(WEEKDAY(A226,2)=1,WEEKDAY(A226,2)&gt;=6)),AND(C226="",D226&gt;E226,OR(WEEKDAY(A226,2)&gt;=5)),AND(C226&lt;&gt;"",D226&gt;E226,WEEKDAY(A226,2)&gt;=5)),ColTime(Data!$J$6,Data!$L$6,D226,E226),""),"")</f>
        <v/>
      </c>
      <c r="S226" s="212" t="str">
        <f>IFERROR(IF(OR(AND(WEEKDAY(A226,2)&gt;1,WEEKDAY(A226,2)&lt;6,D226&lt;E226,C226=""),AND(C226="",WEEKDAY(A226,2)=1,E226&lt;D226),AND(C226&lt;&gt;"",D226&lt;E226,WEEKDAY(A226,2)&gt;1,WEEKDAY(A226,2)&lt;4),AND(C226&lt;&gt;"",D226&gt;E226,WEEKDAY(A226,2)=1)),ColTime(Data!$J$6,Data!$L$6,D226,E226),""),"")</f>
        <v/>
      </c>
      <c r="T226" s="212"/>
      <c r="U226" s="213" t="str">
        <f>IF(F226="","",IF(AND(C226&lt;&gt;"",OR(D226&lt;E226,AND(D226&gt;E226,C532&lt;&gt;""))),ColTime(Data!$J$6,Data!$L$6,D226,E226),""))</f>
        <v/>
      </c>
      <c r="V226" s="214"/>
      <c r="W226" s="148"/>
      <c r="Z226" s="148"/>
      <c r="AE226" s="194"/>
    </row>
    <row r="227" spans="1:31" ht="15" customHeight="1" x14ac:dyDescent="0.2">
      <c r="A227" s="151">
        <f t="shared" si="72"/>
        <v>44052</v>
      </c>
      <c r="B227" s="160" t="str">
        <f t="shared" si="74"/>
        <v>Sø</v>
      </c>
      <c r="C227" s="161" t="str">
        <f t="shared" si="75"/>
        <v/>
      </c>
      <c r="D227" s="162"/>
      <c r="E227" s="162"/>
      <c r="F227" s="142" t="str">
        <f t="shared" si="76"/>
        <v/>
      </c>
      <c r="G227" s="270"/>
      <c r="H227" s="270"/>
      <c r="I227" s="270"/>
      <c r="J227" s="143" t="str">
        <f>IF(OR(AND(C227&lt;&gt;"",D227&gt;E227,WEEKDAY(A227,2)=5),AND(C227="",WEEKDAY(A227,2)&gt;5)),IF(D227="","",ColTime(Data!$J$3,Data!$L$3,D227,E227)),"")</f>
        <v/>
      </c>
      <c r="K227" s="143" t="str">
        <f t="shared" si="77"/>
        <v/>
      </c>
      <c r="L227" s="144" t="str">
        <f t="shared" si="78"/>
        <v/>
      </c>
      <c r="M227" s="144" t="str">
        <f>IFERROR(IF(AND(C227="",WEEKDAY(A227,2)&gt;5),IF(D227="","",(IF(E227-MAX(D227,(15/24))+(E227&lt;D227)&lt;0,0,E227-MAX(D227,(15/24))+($E227&lt;D227)))-(IF((E227-MAX(D227,(23/24))+(E227&lt;D227))&lt;0,0,(E227-MAX(D227,(23/24))+(E227&lt;D227))))),o),"")</f>
        <v/>
      </c>
      <c r="N227" s="144" t="str">
        <f t="shared" si="79"/>
        <v/>
      </c>
      <c r="O227" s="192" t="str">
        <f t="shared" si="80"/>
        <v/>
      </c>
      <c r="P227" s="192" t="str">
        <f t="shared" si="81"/>
        <v/>
      </c>
      <c r="Q227" s="146" t="str">
        <f t="shared" si="73"/>
        <v/>
      </c>
      <c r="R227" s="144" t="str">
        <f>IFERROR(IF(OR(AND(C227="",D227&lt;E227,OR(WEEKDAY(A227,2)=1,WEEKDAY(A227,2)&gt;=6)),AND(C227="",D227&gt;E227,OR(WEEKDAY(A227,2)&gt;=5)),AND(C227&lt;&gt;"",D227&gt;E227,WEEKDAY(A227,2)&gt;=5)),ColTime(Data!$J$6,Data!$L$6,D227,E227),""),"")</f>
        <v/>
      </c>
      <c r="S227" s="212" t="str">
        <f>IFERROR(IF(OR(AND(WEEKDAY(A227,2)&gt;1,WEEKDAY(A227,2)&lt;6,D227&lt;E227,C227=""),AND(C227="",WEEKDAY(A227,2)=1,E227&lt;D227),AND(C227&lt;&gt;"",D227&lt;E227,WEEKDAY(A227,2)&gt;1,WEEKDAY(A227,2)&lt;4),AND(C227&lt;&gt;"",D227&gt;E227,WEEKDAY(A227,2)=1)),ColTime(Data!$J$6,Data!$L$6,D227,E227),""),"")</f>
        <v/>
      </c>
      <c r="T227" s="212"/>
      <c r="U227" s="213" t="str">
        <f>IF(F227="","",IF(AND(C227&lt;&gt;"",OR(D227&lt;E227,AND(D227&gt;E227,C533&lt;&gt;""))),ColTime(Data!$J$6,Data!$L$6,D227,E227),""))</f>
        <v/>
      </c>
      <c r="V227" s="214"/>
      <c r="W227" s="148"/>
      <c r="Z227" s="148"/>
      <c r="AE227" s="194"/>
    </row>
    <row r="228" spans="1:31" ht="15" customHeight="1" x14ac:dyDescent="0.2">
      <c r="A228" s="151">
        <f t="shared" si="72"/>
        <v>44053</v>
      </c>
      <c r="B228" s="160" t="str">
        <f t="shared" si="74"/>
        <v>Ma</v>
      </c>
      <c r="C228" s="161" t="str">
        <f t="shared" si="75"/>
        <v/>
      </c>
      <c r="D228" s="162"/>
      <c r="E228" s="162"/>
      <c r="F228" s="142" t="str">
        <f t="shared" si="76"/>
        <v/>
      </c>
      <c r="G228" s="270"/>
      <c r="H228" s="270"/>
      <c r="I228" s="270"/>
      <c r="J228" s="143" t="str">
        <f>IF(OR(AND(C228&lt;&gt;"",D228&gt;E228,WEEKDAY(A228,2)=5),AND(C228="",WEEKDAY(A228,2)&gt;5)),IF(D228="","",ColTime(Data!$J$3,Data!$L$3,D228,E228)),"")</f>
        <v/>
      </c>
      <c r="K228" s="143" t="str">
        <f t="shared" si="77"/>
        <v/>
      </c>
      <c r="L228" s="144" t="str">
        <f t="shared" si="78"/>
        <v/>
      </c>
      <c r="M228" s="144" t="str">
        <f>IFERROR(IF(AND(C228="",WEEKDAY(A228,2)&gt;5),IF(D228="","",(IF(E228-MAX(D228,(15/24))+(E228&lt;D228)&lt;0,0,E228-MAX(D228,(15/24))+($E228&lt;D228)))-(IF((E228-MAX(D228,(23/24))+(E228&lt;D228))&lt;0,0,(E228-MAX(D228,(23/24))+(E228&lt;D228))))),o),"")</f>
        <v/>
      </c>
      <c r="N228" s="144" t="str">
        <f t="shared" si="79"/>
        <v/>
      </c>
      <c r="O228" s="192" t="str">
        <f t="shared" si="80"/>
        <v/>
      </c>
      <c r="P228" s="192" t="str">
        <f t="shared" si="81"/>
        <v/>
      </c>
      <c r="Q228" s="146" t="str">
        <f t="shared" si="73"/>
        <v/>
      </c>
      <c r="R228" s="144" t="str">
        <f>IFERROR(IF(OR(AND(C228="",D228&lt;E228,OR(WEEKDAY(A228,2)=1,WEEKDAY(A228,2)&gt;=6)),AND(C228="",D228&gt;E228,OR(WEEKDAY(A228,2)&gt;=5)),AND(C228&lt;&gt;"",D228&gt;E228,WEEKDAY(A228,2)&gt;=5)),ColTime(Data!$J$6,Data!$L$6,D228,E228),""),"")</f>
        <v/>
      </c>
      <c r="S228" s="212" t="str">
        <f>IFERROR(IF(OR(AND(WEEKDAY(A228,2)&gt;1,WEEKDAY(A228,2)&lt;6,D228&lt;E228,C228=""),AND(C228="",WEEKDAY(A228,2)=1,E228&lt;D228),AND(C228&lt;&gt;"",D228&lt;E228,WEEKDAY(A228,2)&gt;1,WEEKDAY(A228,2)&lt;4),AND(C228&lt;&gt;"",D228&gt;E228,WEEKDAY(A228,2)=1)),ColTime(Data!$J$6,Data!$L$6,D228,E228),""),"")</f>
        <v/>
      </c>
      <c r="T228" s="212"/>
      <c r="U228" s="213" t="str">
        <f>IF(F228="","",IF(AND(C228&lt;&gt;"",OR(D228&lt;E228,AND(D228&gt;E228,C534&lt;&gt;""))),ColTime(Data!$J$6,Data!$L$6,D228,E228),""))</f>
        <v/>
      </c>
      <c r="V228" s="214"/>
      <c r="W228" s="148"/>
      <c r="Z228" s="148"/>
      <c r="AE228" s="194"/>
    </row>
    <row r="229" spans="1:31" ht="15" customHeight="1" x14ac:dyDescent="0.2">
      <c r="A229" s="151">
        <f t="shared" si="72"/>
        <v>44054</v>
      </c>
      <c r="B229" s="160" t="str">
        <f t="shared" si="74"/>
        <v>Ti</v>
      </c>
      <c r="C229" s="161" t="str">
        <f t="shared" si="75"/>
        <v/>
      </c>
      <c r="D229" s="162"/>
      <c r="E229" s="162"/>
      <c r="F229" s="142" t="str">
        <f t="shared" si="76"/>
        <v/>
      </c>
      <c r="G229" s="270"/>
      <c r="H229" s="270"/>
      <c r="I229" s="270"/>
      <c r="J229" s="143" t="str">
        <f>IF(OR(AND(C229&lt;&gt;"",D229&gt;E229,WEEKDAY(A229,2)=5),AND(C229="",WEEKDAY(A229,2)&gt;5)),IF(D229="","",ColTime(Data!$J$3,Data!$L$3,D229,E229)),"")</f>
        <v/>
      </c>
      <c r="K229" s="143" t="str">
        <f t="shared" si="77"/>
        <v/>
      </c>
      <c r="L229" s="144" t="str">
        <f t="shared" si="78"/>
        <v/>
      </c>
      <c r="M229" s="144" t="str">
        <f>IFERROR(IF(AND(C229="",WEEKDAY(A229,2)&gt;5),IF(D229="","",(IF(E229-MAX(D229,(15/24))+(E229&lt;D229)&lt;0,0,E229-MAX(D229,(15/24))+($E229&lt;D229)))-(IF((E229-MAX(D229,(23/24))+(E229&lt;D229))&lt;0,0,(E229-MAX(D229,(23/24))+(E229&lt;D229))))),o),"")</f>
        <v/>
      </c>
      <c r="N229" s="144" t="str">
        <f t="shared" si="79"/>
        <v/>
      </c>
      <c r="O229" s="192" t="str">
        <f t="shared" si="80"/>
        <v/>
      </c>
      <c r="P229" s="192" t="str">
        <f t="shared" si="81"/>
        <v/>
      </c>
      <c r="Q229" s="146" t="str">
        <f t="shared" si="73"/>
        <v/>
      </c>
      <c r="R229" s="144" t="str">
        <f>IFERROR(IF(OR(AND(C229="",D229&lt;E229,OR(WEEKDAY(A229,2)=1,WEEKDAY(A229,2)&gt;=6)),AND(C229="",D229&gt;E229,OR(WEEKDAY(A229,2)&gt;=5)),AND(C229&lt;&gt;"",D229&gt;E229,WEEKDAY(A229,2)&gt;=5)),ColTime(Data!$J$6,Data!$L$6,D229,E229),""),"")</f>
        <v/>
      </c>
      <c r="S229" s="212" t="str">
        <f>IFERROR(IF(OR(AND(WEEKDAY(A229,2)&gt;1,WEEKDAY(A229,2)&lt;6,D229&lt;E229,C229=""),AND(C229="",WEEKDAY(A229,2)=1,E229&lt;D229),AND(C229&lt;&gt;"",D229&lt;E229,WEEKDAY(A229,2)&gt;1,WEEKDAY(A229,2)&lt;4),AND(C229&lt;&gt;"",D229&gt;E229,WEEKDAY(A229,2)=1)),ColTime(Data!$J$6,Data!$L$6,D229,E229),""),"")</f>
        <v/>
      </c>
      <c r="T229" s="212"/>
      <c r="U229" s="213" t="str">
        <f>IF(F229="","",IF(AND(C229&lt;&gt;"",OR(D229&lt;E229,AND(D229&gt;E229,C535&lt;&gt;""))),ColTime(Data!$J$6,Data!$L$6,D229,E229),""))</f>
        <v/>
      </c>
      <c r="V229" s="214"/>
      <c r="W229" s="148"/>
      <c r="Z229" s="148"/>
      <c r="AE229" s="194"/>
    </row>
    <row r="230" spans="1:31" ht="15" customHeight="1" x14ac:dyDescent="0.2">
      <c r="A230" s="151">
        <f t="shared" si="72"/>
        <v>44055</v>
      </c>
      <c r="B230" s="160" t="str">
        <f t="shared" si="74"/>
        <v>On</v>
      </c>
      <c r="C230" s="161" t="str">
        <f t="shared" si="75"/>
        <v/>
      </c>
      <c r="D230" s="162"/>
      <c r="E230" s="162"/>
      <c r="F230" s="142" t="str">
        <f t="shared" si="76"/>
        <v/>
      </c>
      <c r="G230" s="270"/>
      <c r="H230" s="270"/>
      <c r="I230" s="270"/>
      <c r="J230" s="143" t="str">
        <f>IF(OR(AND(C230&lt;&gt;"",D230&gt;E230,WEEKDAY(A230,2)=5),AND(C230="",WEEKDAY(A230,2)&gt;5)),IF(D230="","",ColTime(Data!$J$3,Data!$L$3,D230,E230)),"")</f>
        <v/>
      </c>
      <c r="K230" s="143" t="str">
        <f t="shared" si="77"/>
        <v/>
      </c>
      <c r="L230" s="144" t="str">
        <f t="shared" si="78"/>
        <v/>
      </c>
      <c r="M230" s="144" t="str">
        <f>IFERROR(IF(AND(C230="",WEEKDAY(A230,2)&gt;5),IF(D230="","",(IF(E230-MAX(D230,(15/24))+(E230&lt;D230)&lt;0,0,E230-MAX(D230,(15/24))+($E230&lt;D230)))-(IF((E230-MAX(D230,(23/24))+(E230&lt;D230))&lt;0,0,(E230-MAX(D230,(23/24))+(E230&lt;D230))))),o),"")</f>
        <v/>
      </c>
      <c r="N230" s="144" t="str">
        <f t="shared" si="79"/>
        <v/>
      </c>
      <c r="O230" s="192" t="str">
        <f t="shared" si="80"/>
        <v/>
      </c>
      <c r="P230" s="192" t="str">
        <f t="shared" si="81"/>
        <v/>
      </c>
      <c r="Q230" s="146" t="str">
        <f t="shared" si="73"/>
        <v/>
      </c>
      <c r="R230" s="144" t="str">
        <f>IFERROR(IF(OR(AND(C230="",D230&lt;E230,OR(WEEKDAY(A230,2)=1,WEEKDAY(A230,2)&gt;=6)),AND(C230="",D230&gt;E230,OR(WEEKDAY(A230,2)&gt;=5)),AND(C230&lt;&gt;"",D230&gt;E230,WEEKDAY(A230,2)&gt;=5)),ColTime(Data!$J$6,Data!$L$6,D230,E230),""),"")</f>
        <v/>
      </c>
      <c r="S230" s="212" t="str">
        <f>IFERROR(IF(OR(AND(WEEKDAY(A230,2)&gt;1,WEEKDAY(A230,2)&lt;6,D230&lt;E230,C230=""),AND(C230="",WEEKDAY(A230,2)=1,E230&lt;D230),AND(C230&lt;&gt;"",D230&lt;E230,WEEKDAY(A230,2)&gt;1,WEEKDAY(A230,2)&lt;4),AND(C230&lt;&gt;"",D230&gt;E230,WEEKDAY(A230,2)=1)),ColTime(Data!$J$6,Data!$L$6,D230,E230),""),"")</f>
        <v/>
      </c>
      <c r="T230" s="212"/>
      <c r="U230" s="213" t="str">
        <f>IF(F230="","",IF(AND(C230&lt;&gt;"",OR(D230&lt;E230,AND(D230&gt;E230,C536&lt;&gt;""))),ColTime(Data!$J$6,Data!$L$6,D230,E230),""))</f>
        <v/>
      </c>
      <c r="V230" s="214"/>
      <c r="W230" s="148"/>
      <c r="Z230" s="148"/>
      <c r="AE230" s="194"/>
    </row>
    <row r="231" spans="1:31" ht="15" customHeight="1" x14ac:dyDescent="0.2">
      <c r="A231" s="151">
        <f t="shared" si="72"/>
        <v>44056</v>
      </c>
      <c r="B231" s="160" t="str">
        <f t="shared" si="74"/>
        <v>To</v>
      </c>
      <c r="C231" s="161" t="str">
        <f t="shared" si="75"/>
        <v/>
      </c>
      <c r="D231" s="162"/>
      <c r="E231" s="162"/>
      <c r="F231" s="142" t="str">
        <f t="shared" si="76"/>
        <v/>
      </c>
      <c r="G231" s="270"/>
      <c r="H231" s="270"/>
      <c r="I231" s="270"/>
      <c r="J231" s="143" t="str">
        <f>IF(OR(AND(C231&lt;&gt;"",D231&gt;E231,WEEKDAY(A231,2)=5),AND(C231="",WEEKDAY(A231,2)&gt;5)),IF(D231="","",ColTime(Data!$J$3,Data!$L$3,D231,E231)),"")</f>
        <v/>
      </c>
      <c r="K231" s="143" t="str">
        <f t="shared" si="77"/>
        <v/>
      </c>
      <c r="L231" s="144" t="str">
        <f t="shared" si="78"/>
        <v/>
      </c>
      <c r="M231" s="144" t="str">
        <f>IFERROR(IF(AND(C231="",WEEKDAY(A231,2)&gt;5),IF(D231="","",(IF(E231-MAX(D231,(15/24))+(E231&lt;D231)&lt;0,0,E231-MAX(D231,(15/24))+($E231&lt;D231)))-(IF((E231-MAX(D231,(23/24))+(E231&lt;D231))&lt;0,0,(E231-MAX(D231,(23/24))+(E231&lt;D231))))),o),"")</f>
        <v/>
      </c>
      <c r="N231" s="144" t="str">
        <f t="shared" si="79"/>
        <v/>
      </c>
      <c r="O231" s="192" t="str">
        <f t="shared" si="80"/>
        <v/>
      </c>
      <c r="P231" s="192" t="str">
        <f t="shared" si="81"/>
        <v/>
      </c>
      <c r="Q231" s="146" t="str">
        <f t="shared" si="73"/>
        <v/>
      </c>
      <c r="R231" s="144" t="str">
        <f>IFERROR(IF(OR(AND(C231="",D231&lt;E231,OR(WEEKDAY(A231,2)=1,WEEKDAY(A231,2)&gt;=6)),AND(C231="",D231&gt;E231,OR(WEEKDAY(A231,2)&gt;=5)),AND(C231&lt;&gt;"",D231&gt;E231,WEEKDAY(A231,2)&gt;=5)),ColTime(Data!$J$6,Data!$L$6,D231,E231),""),"")</f>
        <v/>
      </c>
      <c r="S231" s="212" t="str">
        <f>IFERROR(IF(OR(AND(WEEKDAY(A231,2)&gt;1,WEEKDAY(A231,2)&lt;6,D231&lt;E231,C231=""),AND(C231="",WEEKDAY(A231,2)=1,E231&lt;D231),AND(C231&lt;&gt;"",D231&lt;E231,WEEKDAY(A231,2)&gt;1,WEEKDAY(A231,2)&lt;4),AND(C231&lt;&gt;"",D231&gt;E231,WEEKDAY(A231,2)=1)),ColTime(Data!$J$6,Data!$L$6,D231,E231),""),"")</f>
        <v/>
      </c>
      <c r="T231" s="212"/>
      <c r="U231" s="213" t="str">
        <f>IF(F231="","",IF(AND(C231&lt;&gt;"",OR(D231&lt;E231,AND(D231&gt;E231,C537&lt;&gt;""))),ColTime(Data!$J$6,Data!$L$6,D231,E231),""))</f>
        <v/>
      </c>
      <c r="V231" s="214"/>
      <c r="W231" s="148"/>
      <c r="Z231" s="148"/>
      <c r="AE231" s="194"/>
    </row>
    <row r="232" spans="1:31" ht="15" customHeight="1" x14ac:dyDescent="0.2">
      <c r="A232" s="151">
        <f t="shared" si="72"/>
        <v>44057</v>
      </c>
      <c r="B232" s="160" t="str">
        <f t="shared" si="74"/>
        <v>Fr</v>
      </c>
      <c r="C232" s="161" t="str">
        <f t="shared" si="75"/>
        <v/>
      </c>
      <c r="D232" s="162"/>
      <c r="E232" s="162"/>
      <c r="F232" s="142" t="str">
        <f t="shared" si="76"/>
        <v/>
      </c>
      <c r="G232" s="270"/>
      <c r="H232" s="270"/>
      <c r="I232" s="270"/>
      <c r="J232" s="143" t="str">
        <f>IF(OR(AND(C232&lt;&gt;"",D232&gt;E232,WEEKDAY(A232,2)=5),AND(C232="",WEEKDAY(A232,2)&gt;5)),IF(D232="","",ColTime(Data!$J$3,Data!$L$3,D232,E232)),"")</f>
        <v/>
      </c>
      <c r="K232" s="143" t="str">
        <f t="shared" si="77"/>
        <v/>
      </c>
      <c r="L232" s="144" t="str">
        <f t="shared" si="78"/>
        <v/>
      </c>
      <c r="M232" s="144" t="str">
        <f>IFERROR(IF(AND(C232="",WEEKDAY(A232,2)&gt;5),IF(D232="","",(IF(E232-MAX(D232,(15/24))+(E232&lt;D232)&lt;0,0,E232-MAX(D232,(15/24))+($E232&lt;D232)))-(IF((E232-MAX(D232,(23/24))+(E232&lt;D232))&lt;0,0,(E232-MAX(D232,(23/24))+(E232&lt;D232))))),o),"")</f>
        <v/>
      </c>
      <c r="N232" s="144" t="str">
        <f t="shared" si="79"/>
        <v/>
      </c>
      <c r="O232" s="192" t="str">
        <f t="shared" si="80"/>
        <v/>
      </c>
      <c r="P232" s="192" t="str">
        <f t="shared" si="81"/>
        <v/>
      </c>
      <c r="Q232" s="146" t="str">
        <f t="shared" si="73"/>
        <v/>
      </c>
      <c r="R232" s="144" t="str">
        <f>IFERROR(IF(OR(AND(C232="",D232&lt;E232,OR(WEEKDAY(A232,2)=1,WEEKDAY(A232,2)&gt;=6)),AND(C232="",D232&gt;E232,OR(WEEKDAY(A232,2)&gt;=5)),AND(C232&lt;&gt;"",D232&gt;E232,WEEKDAY(A232,2)&gt;=5)),ColTime(Data!$J$6,Data!$L$6,D232,E232),""),"")</f>
        <v/>
      </c>
      <c r="S232" s="212" t="str">
        <f>IFERROR(IF(OR(AND(WEEKDAY(A232,2)&gt;1,WEEKDAY(A232,2)&lt;6,D232&lt;E232,C232=""),AND(C232="",WEEKDAY(A232,2)=1,E232&lt;D232),AND(C232&lt;&gt;"",D232&lt;E232,WEEKDAY(A232,2)&gt;1,WEEKDAY(A232,2)&lt;4),AND(C232&lt;&gt;"",D232&gt;E232,WEEKDAY(A232,2)=1)),ColTime(Data!$J$6,Data!$L$6,D232,E232),""),"")</f>
        <v/>
      </c>
      <c r="T232" s="212"/>
      <c r="U232" s="213" t="str">
        <f>IF(F232="","",IF(AND(C232&lt;&gt;"",OR(D232&lt;E232,AND(D232&gt;E232,C538&lt;&gt;""))),ColTime(Data!$J$6,Data!$L$6,D232,E232),""))</f>
        <v/>
      </c>
      <c r="V232" s="214"/>
      <c r="W232" s="148"/>
      <c r="Z232" s="148"/>
      <c r="AE232" s="194"/>
    </row>
    <row r="233" spans="1:31" ht="15" customHeight="1" x14ac:dyDescent="0.2">
      <c r="A233" s="151">
        <f t="shared" si="72"/>
        <v>44058</v>
      </c>
      <c r="B233" s="160" t="str">
        <f t="shared" si="74"/>
        <v>Lø</v>
      </c>
      <c r="C233" s="161" t="str">
        <f t="shared" si="75"/>
        <v/>
      </c>
      <c r="D233" s="162"/>
      <c r="E233" s="162"/>
      <c r="F233" s="142" t="str">
        <f t="shared" si="76"/>
        <v/>
      </c>
      <c r="G233" s="270"/>
      <c r="H233" s="270"/>
      <c r="I233" s="270"/>
      <c r="J233" s="143" t="str">
        <f>IF(OR(AND(C233&lt;&gt;"",D233&gt;E233,WEEKDAY(A233,2)=5),AND(C233="",WEEKDAY(A233,2)&gt;5)),IF(D233="","",ColTime(Data!$J$3,Data!$L$3,D233,E233)),"")</f>
        <v/>
      </c>
      <c r="K233" s="143" t="str">
        <f t="shared" si="77"/>
        <v/>
      </c>
      <c r="L233" s="144" t="str">
        <f t="shared" si="78"/>
        <v/>
      </c>
      <c r="M233" s="144" t="str">
        <f>IFERROR(IF(AND(C233="",WEEKDAY(A233,2)&gt;5),IF(D233="","",(IF(E233-MAX(D233,(15/24))+(E233&lt;D233)&lt;0,0,E233-MAX(D233,(15/24))+($E233&lt;D233)))-(IF((E233-MAX(D233,(23/24))+(E233&lt;D233))&lt;0,0,(E233-MAX(D233,(23/24))+(E233&lt;D233))))),o),"")</f>
        <v/>
      </c>
      <c r="N233" s="144" t="str">
        <f t="shared" si="79"/>
        <v/>
      </c>
      <c r="O233" s="192" t="str">
        <f t="shared" si="80"/>
        <v/>
      </c>
      <c r="P233" s="192" t="str">
        <f t="shared" si="81"/>
        <v/>
      </c>
      <c r="Q233" s="146" t="str">
        <f t="shared" si="73"/>
        <v/>
      </c>
      <c r="R233" s="144" t="str">
        <f>IFERROR(IF(OR(AND(C233="",D233&lt;E233,OR(WEEKDAY(A233,2)=1,WEEKDAY(A233,2)&gt;=6)),AND(C233="",D233&gt;E233,OR(WEEKDAY(A233,2)&gt;=5)),AND(C233&lt;&gt;"",D233&gt;E233,WEEKDAY(A233,2)&gt;=5)),ColTime(Data!$J$6,Data!$L$6,D233,E233),""),"")</f>
        <v/>
      </c>
      <c r="S233" s="212" t="str">
        <f>IFERROR(IF(OR(AND(WEEKDAY(A233,2)&gt;1,WEEKDAY(A233,2)&lt;6,D233&lt;E233,C233=""),AND(C233="",WEEKDAY(A233,2)=1,E233&lt;D233),AND(C233&lt;&gt;"",D233&lt;E233,WEEKDAY(A233,2)&gt;1,WEEKDAY(A233,2)&lt;4),AND(C233&lt;&gt;"",D233&gt;E233,WEEKDAY(A233,2)=1)),ColTime(Data!$J$6,Data!$L$6,D233,E233),""),"")</f>
        <v/>
      </c>
      <c r="T233" s="212"/>
      <c r="U233" s="213" t="str">
        <f>IF(F233="","",IF(AND(C233&lt;&gt;"",OR(D233&lt;E233,AND(D233&gt;E233,C539&lt;&gt;""))),ColTime(Data!$J$6,Data!$L$6,D233,E233),""))</f>
        <v/>
      </c>
      <c r="V233" s="214"/>
      <c r="W233" s="148"/>
      <c r="Z233" s="148"/>
      <c r="AE233" s="194"/>
    </row>
    <row r="234" spans="1:31" ht="15" customHeight="1" x14ac:dyDescent="0.2">
      <c r="A234" s="151">
        <f t="shared" si="72"/>
        <v>44059</v>
      </c>
      <c r="B234" s="160" t="str">
        <f t="shared" si="74"/>
        <v>Sø</v>
      </c>
      <c r="C234" s="161" t="str">
        <f t="shared" si="75"/>
        <v/>
      </c>
      <c r="D234" s="162"/>
      <c r="E234" s="162"/>
      <c r="F234" s="142" t="str">
        <f t="shared" si="76"/>
        <v/>
      </c>
      <c r="G234" s="270"/>
      <c r="H234" s="270"/>
      <c r="I234" s="270"/>
      <c r="J234" s="143" t="str">
        <f>IF(OR(AND(C234&lt;&gt;"",D234&gt;E234,WEEKDAY(A234,2)=5),AND(C234="",WEEKDAY(A234,2)&gt;5)),IF(D234="","",ColTime(Data!$J$3,Data!$L$3,D234,E234)),"")</f>
        <v/>
      </c>
      <c r="K234" s="143" t="str">
        <f t="shared" si="77"/>
        <v/>
      </c>
      <c r="L234" s="144" t="str">
        <f t="shared" si="78"/>
        <v/>
      </c>
      <c r="M234" s="144" t="str">
        <f>IFERROR(IF(AND(C234="",WEEKDAY(A234,2)&gt;5),IF(D234="","",(IF(E234-MAX(D234,(15/24))+(E234&lt;D234)&lt;0,0,E234-MAX(D234,(15/24))+($E234&lt;D234)))-(IF((E234-MAX(D234,(23/24))+(E234&lt;D234))&lt;0,0,(E234-MAX(D234,(23/24))+(E234&lt;D234))))),o),"")</f>
        <v/>
      </c>
      <c r="N234" s="144" t="str">
        <f t="shared" si="79"/>
        <v/>
      </c>
      <c r="O234" s="192" t="str">
        <f t="shared" si="80"/>
        <v/>
      </c>
      <c r="P234" s="192" t="str">
        <f t="shared" si="81"/>
        <v/>
      </c>
      <c r="Q234" s="146" t="str">
        <f t="shared" si="73"/>
        <v/>
      </c>
      <c r="R234" s="144" t="str">
        <f>IFERROR(IF(OR(AND(C234="",D234&lt;E234,OR(WEEKDAY(A234,2)=1,WEEKDAY(A234,2)&gt;=6)),AND(C234="",D234&gt;E234,OR(WEEKDAY(A234,2)&gt;=5)),AND(C234&lt;&gt;"",D234&gt;E234,WEEKDAY(A234,2)&gt;=5)),ColTime(Data!$J$6,Data!$L$6,D234,E234),""),"")</f>
        <v/>
      </c>
      <c r="S234" s="212" t="str">
        <f>IFERROR(IF(OR(AND(WEEKDAY(A234,2)&gt;1,WEEKDAY(A234,2)&lt;6,D234&lt;E234,C234=""),AND(C234="",WEEKDAY(A234,2)=1,E234&lt;D234),AND(C234&lt;&gt;"",D234&lt;E234,WEEKDAY(A234,2)&gt;1,WEEKDAY(A234,2)&lt;4),AND(C234&lt;&gt;"",D234&gt;E234,WEEKDAY(A234,2)=1)),ColTime(Data!$J$6,Data!$L$6,D234,E234),""),"")</f>
        <v/>
      </c>
      <c r="T234" s="212"/>
      <c r="U234" s="213" t="str">
        <f>IF(F234="","",IF(AND(C234&lt;&gt;"",OR(D234&lt;E234,AND(D234&gt;E234,C540&lt;&gt;""))),ColTime(Data!$J$6,Data!$L$6,D234,E234),""))</f>
        <v/>
      </c>
      <c r="V234" s="214"/>
      <c r="W234" s="148"/>
      <c r="Z234" s="148"/>
      <c r="AE234" s="194"/>
    </row>
    <row r="235" spans="1:31" ht="15" customHeight="1" x14ac:dyDescent="0.2">
      <c r="A235" s="151">
        <f t="shared" si="72"/>
        <v>44060</v>
      </c>
      <c r="B235" s="160" t="str">
        <f t="shared" si="74"/>
        <v>Ma</v>
      </c>
      <c r="C235" s="161" t="str">
        <f t="shared" si="75"/>
        <v/>
      </c>
      <c r="D235" s="162"/>
      <c r="E235" s="162"/>
      <c r="F235" s="142" t="str">
        <f t="shared" si="76"/>
        <v/>
      </c>
      <c r="G235" s="270"/>
      <c r="H235" s="270"/>
      <c r="I235" s="270"/>
      <c r="J235" s="143" t="str">
        <f>IF(OR(AND(C235&lt;&gt;"",D235&gt;E235,WEEKDAY(A235,2)=5),AND(C235="",WEEKDAY(A235,2)&gt;5)),IF(D235="","",ColTime(Data!$J$3,Data!$L$3,D235,E235)),"")</f>
        <v/>
      </c>
      <c r="K235" s="143" t="str">
        <f t="shared" si="77"/>
        <v/>
      </c>
      <c r="L235" s="144" t="str">
        <f t="shared" si="78"/>
        <v/>
      </c>
      <c r="M235" s="144" t="str">
        <f>IFERROR(IF(AND(C235="",WEEKDAY(A235,2)&gt;5),IF(D235="","",(IF(E235-MAX(D235,(15/24))+(E235&lt;D235)&lt;0,0,E235-MAX(D235,(15/24))+($E235&lt;D235)))-(IF((E235-MAX(D235,(23/24))+(E235&lt;D235))&lt;0,0,(E235-MAX(D235,(23/24))+(E235&lt;D235))))),o),"")</f>
        <v/>
      </c>
      <c r="N235" s="144" t="str">
        <f t="shared" si="79"/>
        <v/>
      </c>
      <c r="O235" s="192" t="str">
        <f t="shared" si="80"/>
        <v/>
      </c>
      <c r="P235" s="192" t="str">
        <f t="shared" si="81"/>
        <v/>
      </c>
      <c r="Q235" s="146" t="str">
        <f t="shared" si="73"/>
        <v/>
      </c>
      <c r="R235" s="144" t="str">
        <f>IFERROR(IF(OR(AND(C235="",D235&lt;E235,OR(WEEKDAY(A235,2)=1,WEEKDAY(A235,2)&gt;=6)),AND(C235="",D235&gt;E235,OR(WEEKDAY(A235,2)&gt;=5)),AND(C235&lt;&gt;"",D235&gt;E235,WEEKDAY(A235,2)&gt;=5)),ColTime(Data!$J$6,Data!$L$6,D235,E235),""),"")</f>
        <v/>
      </c>
      <c r="S235" s="212" t="str">
        <f>IFERROR(IF(OR(AND(WEEKDAY(A235,2)&gt;1,WEEKDAY(A235,2)&lt;6,D235&lt;E235,C235=""),AND(C235="",WEEKDAY(A235,2)=1,E235&lt;D235),AND(C235&lt;&gt;"",D235&lt;E235,WEEKDAY(A235,2)&gt;1,WEEKDAY(A235,2)&lt;4),AND(C235&lt;&gt;"",D235&gt;E235,WEEKDAY(A235,2)=1)),ColTime(Data!$J$6,Data!$L$6,D235,E235),""),"")</f>
        <v/>
      </c>
      <c r="T235" s="212"/>
      <c r="U235" s="213" t="str">
        <f>IF(F235="","",IF(AND(C235&lt;&gt;"",OR(D235&lt;E235,AND(D235&gt;E235,C541&lt;&gt;""))),ColTime(Data!$J$6,Data!$L$6,D235,E235),""))</f>
        <v/>
      </c>
      <c r="V235" s="214"/>
      <c r="W235" s="148"/>
      <c r="Z235" s="148"/>
      <c r="AE235" s="194"/>
    </row>
    <row r="236" spans="1:31" ht="15" customHeight="1" x14ac:dyDescent="0.2">
      <c r="A236" s="151">
        <f t="shared" si="72"/>
        <v>44061</v>
      </c>
      <c r="B236" s="160" t="str">
        <f t="shared" si="74"/>
        <v>Ti</v>
      </c>
      <c r="C236" s="161" t="str">
        <f t="shared" si="75"/>
        <v/>
      </c>
      <c r="D236" s="162"/>
      <c r="E236" s="162"/>
      <c r="F236" s="142" t="str">
        <f t="shared" si="76"/>
        <v/>
      </c>
      <c r="G236" s="270"/>
      <c r="H236" s="270"/>
      <c r="I236" s="270"/>
      <c r="J236" s="143" t="str">
        <f>IF(OR(AND(C236&lt;&gt;"",D236&gt;E236,WEEKDAY(A236,2)=5),AND(C236="",WEEKDAY(A236,2)&gt;5)),IF(D236="","",ColTime(Data!$J$3,Data!$L$3,D236,E236)),"")</f>
        <v/>
      </c>
      <c r="K236" s="143" t="str">
        <f t="shared" si="77"/>
        <v/>
      </c>
      <c r="L236" s="144" t="str">
        <f t="shared" si="78"/>
        <v/>
      </c>
      <c r="M236" s="144" t="str">
        <f>IFERROR(IF(AND(C236="",WEEKDAY(A236,2)&gt;5),IF(D236="","",(IF(E236-MAX(D236,(15/24))+(E236&lt;D236)&lt;0,0,E236-MAX(D236,(15/24))+($E236&lt;D236)))-(IF((E236-MAX(D236,(23/24))+(E236&lt;D236))&lt;0,0,(E236-MAX(D236,(23/24))+(E236&lt;D236))))),o),"")</f>
        <v/>
      </c>
      <c r="N236" s="144" t="str">
        <f t="shared" si="79"/>
        <v/>
      </c>
      <c r="O236" s="192" t="str">
        <f t="shared" si="80"/>
        <v/>
      </c>
      <c r="P236" s="192" t="str">
        <f t="shared" si="81"/>
        <v/>
      </c>
      <c r="Q236" s="146" t="str">
        <f t="shared" si="73"/>
        <v/>
      </c>
      <c r="R236" s="144" t="str">
        <f>IFERROR(IF(OR(AND(C236="",D236&lt;E236,OR(WEEKDAY(A236,2)=1,WEEKDAY(A236,2)&gt;=6)),AND(C236="",D236&gt;E236,OR(WEEKDAY(A236,2)&gt;=5)),AND(C236&lt;&gt;"",D236&gt;E236,WEEKDAY(A236,2)&gt;=5)),ColTime(Data!$J$6,Data!$L$6,D236,E236),""),"")</f>
        <v/>
      </c>
      <c r="S236" s="212" t="str">
        <f>IFERROR(IF(OR(AND(WEEKDAY(A236,2)&gt;1,WEEKDAY(A236,2)&lt;6,D236&lt;E236,C236=""),AND(C236="",WEEKDAY(A236,2)=1,E236&lt;D236),AND(C236&lt;&gt;"",D236&lt;E236,WEEKDAY(A236,2)&gt;1,WEEKDAY(A236,2)&lt;4),AND(C236&lt;&gt;"",D236&gt;E236,WEEKDAY(A236,2)=1)),ColTime(Data!$J$6,Data!$L$6,D236,E236),""),"")</f>
        <v/>
      </c>
      <c r="T236" s="212"/>
      <c r="U236" s="213" t="str">
        <f>IF(F236="","",IF(AND(C236&lt;&gt;"",OR(D236&lt;E236,AND(D236&gt;E236,C542&lt;&gt;""))),ColTime(Data!$J$6,Data!$L$6,D236,E236),""))</f>
        <v/>
      </c>
      <c r="V236" s="214"/>
      <c r="W236" s="148"/>
      <c r="Z236" s="148"/>
      <c r="AE236" s="194"/>
    </row>
    <row r="237" spans="1:31" ht="15" customHeight="1" x14ac:dyDescent="0.2">
      <c r="A237" s="151">
        <f t="shared" si="72"/>
        <v>44062</v>
      </c>
      <c r="B237" s="160" t="str">
        <f t="shared" si="74"/>
        <v>On</v>
      </c>
      <c r="C237" s="161" t="str">
        <f t="shared" si="75"/>
        <v/>
      </c>
      <c r="D237" s="162"/>
      <c r="E237" s="162"/>
      <c r="F237" s="142" t="str">
        <f t="shared" si="76"/>
        <v/>
      </c>
      <c r="G237" s="270"/>
      <c r="H237" s="270"/>
      <c r="I237" s="270"/>
      <c r="J237" s="143" t="str">
        <f>IF(OR(AND(C237&lt;&gt;"",D237&gt;E237,WEEKDAY(A237,2)=5),AND(C237="",WEEKDAY(A237,2)&gt;5)),IF(D237="","",ColTime(Data!$J$3,Data!$L$3,D237,E237)),"")</f>
        <v/>
      </c>
      <c r="K237" s="143" t="str">
        <f t="shared" si="77"/>
        <v/>
      </c>
      <c r="L237" s="144" t="str">
        <f t="shared" si="78"/>
        <v/>
      </c>
      <c r="M237" s="144" t="str">
        <f>IFERROR(IF(AND(C237="",WEEKDAY(A237,2)&gt;5),IF(D237="","",(IF(E237-MAX(D237,(15/24))+(E237&lt;D237)&lt;0,0,E237-MAX(D237,(15/24))+($E237&lt;D237)))-(IF((E237-MAX(D237,(23/24))+(E237&lt;D237))&lt;0,0,(E237-MAX(D237,(23/24))+(E237&lt;D237))))),o),"")</f>
        <v/>
      </c>
      <c r="N237" s="144" t="str">
        <f t="shared" si="79"/>
        <v/>
      </c>
      <c r="O237" s="192" t="str">
        <f t="shared" si="80"/>
        <v/>
      </c>
      <c r="P237" s="192" t="str">
        <f t="shared" si="81"/>
        <v/>
      </c>
      <c r="Q237" s="146" t="str">
        <f t="shared" si="73"/>
        <v/>
      </c>
      <c r="R237" s="144" t="str">
        <f>IFERROR(IF(OR(AND(C237="",D237&lt;E237,OR(WEEKDAY(A237,2)=1,WEEKDAY(A237,2)&gt;=6)),AND(C237="",D237&gt;E237,OR(WEEKDAY(A237,2)&gt;=5)),AND(C237&lt;&gt;"",D237&gt;E237,WEEKDAY(A237,2)&gt;=5)),ColTime(Data!$J$6,Data!$L$6,D237,E237),""),"")</f>
        <v/>
      </c>
      <c r="S237" s="212" t="str">
        <f>IFERROR(IF(OR(AND(WEEKDAY(A237,2)&gt;1,WEEKDAY(A237,2)&lt;6,D237&lt;E237,C237=""),AND(C237="",WEEKDAY(A237,2)=1,E237&lt;D237),AND(C237&lt;&gt;"",D237&lt;E237,WEEKDAY(A237,2)&gt;1,WEEKDAY(A237,2)&lt;4),AND(C237&lt;&gt;"",D237&gt;E237,WEEKDAY(A237,2)=1)),ColTime(Data!$J$6,Data!$L$6,D237,E237),""),"")</f>
        <v/>
      </c>
      <c r="T237" s="212"/>
      <c r="U237" s="213" t="str">
        <f>IF(F237="","",IF(AND(C237&lt;&gt;"",OR(D237&lt;E237,AND(D237&gt;E237,C543&lt;&gt;""))),ColTime(Data!$J$6,Data!$L$6,D237,E237),""))</f>
        <v/>
      </c>
      <c r="V237" s="214"/>
      <c r="W237" s="148"/>
      <c r="Z237" s="148"/>
      <c r="AE237" s="194"/>
    </row>
    <row r="238" spans="1:31" ht="15" customHeight="1" x14ac:dyDescent="0.2">
      <c r="A238" s="151">
        <f t="shared" si="72"/>
        <v>44063</v>
      </c>
      <c r="B238" s="160" t="str">
        <f t="shared" si="74"/>
        <v>To</v>
      </c>
      <c r="C238" s="161" t="str">
        <f t="shared" si="75"/>
        <v/>
      </c>
      <c r="D238" s="162"/>
      <c r="E238" s="162"/>
      <c r="F238" s="142" t="str">
        <f t="shared" si="76"/>
        <v/>
      </c>
      <c r="G238" s="270"/>
      <c r="H238" s="270"/>
      <c r="I238" s="270"/>
      <c r="J238" s="143" t="str">
        <f>IF(OR(AND(C238&lt;&gt;"",D238&gt;E238,WEEKDAY(A238,2)=5),AND(C238="",WEEKDAY(A238,2)&gt;5)),IF(D238="","",ColTime(Data!$J$3,Data!$L$3,D238,E238)),"")</f>
        <v/>
      </c>
      <c r="K238" s="143" t="str">
        <f t="shared" si="77"/>
        <v/>
      </c>
      <c r="L238" s="144" t="str">
        <f t="shared" si="78"/>
        <v/>
      </c>
      <c r="M238" s="144" t="str">
        <f>IFERROR(IF(AND(C238="",WEEKDAY(A238,2)&gt;5),IF(D238="","",(IF(E238-MAX(D238,(15/24))+(E238&lt;D238)&lt;0,0,E238-MAX(D238,(15/24))+($E238&lt;D238)))-(IF((E238-MAX(D238,(23/24))+(E238&lt;D238))&lt;0,0,(E238-MAX(D238,(23/24))+(E238&lt;D238))))),o),"")</f>
        <v/>
      </c>
      <c r="N238" s="144" t="str">
        <f t="shared" si="79"/>
        <v/>
      </c>
      <c r="O238" s="192" t="str">
        <f t="shared" si="80"/>
        <v/>
      </c>
      <c r="P238" s="192" t="str">
        <f t="shared" si="81"/>
        <v/>
      </c>
      <c r="Q238" s="146" t="str">
        <f t="shared" si="73"/>
        <v/>
      </c>
      <c r="R238" s="144" t="str">
        <f>IFERROR(IF(OR(AND(C238="",D238&lt;E238,OR(WEEKDAY(A238,2)=1,WEEKDAY(A238,2)&gt;=6)),AND(C238="",D238&gt;E238,OR(WEEKDAY(A238,2)&gt;=5)),AND(C238&lt;&gt;"",D238&gt;E238,WEEKDAY(A238,2)&gt;=5)),ColTime(Data!$J$6,Data!$L$6,D238,E238),""),"")</f>
        <v/>
      </c>
      <c r="S238" s="212" t="str">
        <f>IFERROR(IF(OR(AND(WEEKDAY(A238,2)&gt;1,WEEKDAY(A238,2)&lt;6,D238&lt;E238,C238=""),AND(C238="",WEEKDAY(A238,2)=1,E238&lt;D238),AND(C238&lt;&gt;"",D238&lt;E238,WEEKDAY(A238,2)&gt;1,WEEKDAY(A238,2)&lt;4),AND(C238&lt;&gt;"",D238&gt;E238,WEEKDAY(A238,2)=1)),ColTime(Data!$J$6,Data!$L$6,D238,E238),""),"")</f>
        <v/>
      </c>
      <c r="T238" s="212"/>
      <c r="U238" s="213" t="str">
        <f>IF(F238="","",IF(AND(C238&lt;&gt;"",OR(D238&lt;E238,AND(D238&gt;E238,C544&lt;&gt;""))),ColTime(Data!$J$6,Data!$L$6,D238,E238),""))</f>
        <v/>
      </c>
      <c r="V238" s="214"/>
      <c r="W238" s="148"/>
      <c r="Z238" s="148"/>
      <c r="AE238" s="194"/>
    </row>
    <row r="239" spans="1:31" ht="15" customHeight="1" x14ac:dyDescent="0.2">
      <c r="A239" s="151">
        <f t="shared" si="72"/>
        <v>44064</v>
      </c>
      <c r="B239" s="160" t="str">
        <f t="shared" si="74"/>
        <v>Fr</v>
      </c>
      <c r="C239" s="161" t="str">
        <f t="shared" si="75"/>
        <v/>
      </c>
      <c r="D239" s="162"/>
      <c r="E239" s="162"/>
      <c r="F239" s="142" t="str">
        <f t="shared" si="76"/>
        <v/>
      </c>
      <c r="G239" s="270"/>
      <c r="H239" s="270"/>
      <c r="I239" s="270"/>
      <c r="J239" s="143" t="str">
        <f>IF(OR(AND(C239&lt;&gt;"",D239&gt;E239,WEEKDAY(A239,2)=5),AND(C239="",WEEKDAY(A239,2)&gt;5)),IF(D239="","",ColTime(Data!$J$3,Data!$L$3,D239,E239)),"")</f>
        <v/>
      </c>
      <c r="K239" s="143" t="str">
        <f t="shared" si="77"/>
        <v/>
      </c>
      <c r="L239" s="144" t="str">
        <f t="shared" si="78"/>
        <v/>
      </c>
      <c r="M239" s="144" t="str">
        <f>IFERROR(IF(AND(C239="",WEEKDAY(A239,2)&gt;5),IF(D239="","",(IF(E239-MAX(D239,(15/24))+(E239&lt;D239)&lt;0,0,E239-MAX(D239,(15/24))+($E239&lt;D239)))-(IF((E239-MAX(D239,(23/24))+(E239&lt;D239))&lt;0,0,(E239-MAX(D239,(23/24))+(E239&lt;D239))))),o),"")</f>
        <v/>
      </c>
      <c r="N239" s="144" t="str">
        <f t="shared" si="79"/>
        <v/>
      </c>
      <c r="O239" s="192" t="str">
        <f t="shared" si="80"/>
        <v/>
      </c>
      <c r="P239" s="192" t="str">
        <f t="shared" si="81"/>
        <v/>
      </c>
      <c r="Q239" s="146" t="str">
        <f t="shared" si="73"/>
        <v/>
      </c>
      <c r="R239" s="144" t="str">
        <f>IFERROR(IF(OR(AND(C239="",D239&lt;E239,OR(WEEKDAY(A239,2)=1,WEEKDAY(A239,2)&gt;=6)),AND(C239="",D239&gt;E239,OR(WEEKDAY(A239,2)&gt;=5)),AND(C239&lt;&gt;"",D239&gt;E239,WEEKDAY(A239,2)&gt;=5)),ColTime(Data!$J$6,Data!$L$6,D239,E239),""),"")</f>
        <v/>
      </c>
      <c r="S239" s="212" t="str">
        <f>IFERROR(IF(OR(AND(WEEKDAY(A239,2)&gt;1,WEEKDAY(A239,2)&lt;6,D239&lt;E239,C239=""),AND(C239="",WEEKDAY(A239,2)=1,E239&lt;D239),AND(C239&lt;&gt;"",D239&lt;E239,WEEKDAY(A239,2)&gt;1,WEEKDAY(A239,2)&lt;4),AND(C239&lt;&gt;"",D239&gt;E239,WEEKDAY(A239,2)=1)),ColTime(Data!$J$6,Data!$L$6,D239,E239),""),"")</f>
        <v/>
      </c>
      <c r="T239" s="212"/>
      <c r="U239" s="213" t="str">
        <f>IF(F239="","",IF(AND(C239&lt;&gt;"",OR(D239&lt;E239,AND(D239&gt;E239,C545&lt;&gt;""))),ColTime(Data!$J$6,Data!$L$6,D239,E239),""))</f>
        <v/>
      </c>
      <c r="V239" s="214"/>
      <c r="W239" s="148"/>
      <c r="Z239" s="148"/>
      <c r="AE239" s="194"/>
    </row>
    <row r="240" spans="1:31" ht="15" customHeight="1" x14ac:dyDescent="0.2">
      <c r="A240" s="151">
        <f t="shared" si="72"/>
        <v>44065</v>
      </c>
      <c r="B240" s="160" t="str">
        <f t="shared" si="74"/>
        <v>Lø</v>
      </c>
      <c r="C240" s="161" t="str">
        <f t="shared" si="75"/>
        <v/>
      </c>
      <c r="D240" s="162"/>
      <c r="E240" s="162"/>
      <c r="F240" s="142" t="str">
        <f t="shared" si="76"/>
        <v/>
      </c>
      <c r="G240" s="270"/>
      <c r="H240" s="270"/>
      <c r="I240" s="270"/>
      <c r="J240" s="143" t="str">
        <f>IF(OR(AND(C240&lt;&gt;"",D240&gt;E240,WEEKDAY(A240,2)=5),AND(C240="",WEEKDAY(A240,2)&gt;5)),IF(D240="","",ColTime(Data!$J$3,Data!$L$3,D240,E240)),"")</f>
        <v/>
      </c>
      <c r="K240" s="143" t="str">
        <f t="shared" si="77"/>
        <v/>
      </c>
      <c r="L240" s="144" t="str">
        <f t="shared" si="78"/>
        <v/>
      </c>
      <c r="M240" s="144" t="str">
        <f>IFERROR(IF(AND(C240="",WEEKDAY(A240,2)&gt;5),IF(D240="","",(IF(E240-MAX(D240,(15/24))+(E240&lt;D240)&lt;0,0,E240-MAX(D240,(15/24))+($E240&lt;D240)))-(IF((E240-MAX(D240,(23/24))+(E240&lt;D240))&lt;0,0,(E240-MAX(D240,(23/24))+(E240&lt;D240))))),o),"")</f>
        <v/>
      </c>
      <c r="N240" s="144" t="str">
        <f t="shared" si="79"/>
        <v/>
      </c>
      <c r="O240" s="192" t="str">
        <f t="shared" si="80"/>
        <v/>
      </c>
      <c r="P240" s="192" t="str">
        <f t="shared" si="81"/>
        <v/>
      </c>
      <c r="Q240" s="146" t="str">
        <f t="shared" si="73"/>
        <v/>
      </c>
      <c r="R240" s="144" t="str">
        <f>IFERROR(IF(OR(AND(C240="",D240&lt;E240,OR(WEEKDAY(A240,2)=1,WEEKDAY(A240,2)&gt;=6)),AND(C240="",D240&gt;E240,OR(WEEKDAY(A240,2)&gt;=5)),AND(C240&lt;&gt;"",D240&gt;E240,WEEKDAY(A240,2)&gt;=5)),ColTime(Data!$J$6,Data!$L$6,D240,E240),""),"")</f>
        <v/>
      </c>
      <c r="S240" s="212" t="str">
        <f>IFERROR(IF(OR(AND(WEEKDAY(A240,2)&gt;1,WEEKDAY(A240,2)&lt;6,D240&lt;E240,C240=""),AND(C240="",WEEKDAY(A240,2)=1,E240&lt;D240),AND(C240&lt;&gt;"",D240&lt;E240,WEEKDAY(A240,2)&gt;1,WEEKDAY(A240,2)&lt;4),AND(C240&lt;&gt;"",D240&gt;E240,WEEKDAY(A240,2)=1)),ColTime(Data!$J$6,Data!$L$6,D240,E240),""),"")</f>
        <v/>
      </c>
      <c r="T240" s="212"/>
      <c r="U240" s="213" t="str">
        <f>IF(F240="","",IF(AND(C240&lt;&gt;"",OR(D240&lt;E240,AND(D240&gt;E240,C546&lt;&gt;""))),ColTime(Data!$J$6,Data!$L$6,D240,E240),""))</f>
        <v/>
      </c>
      <c r="V240" s="214"/>
      <c r="W240" s="148"/>
      <c r="Z240" s="148"/>
      <c r="AE240" s="194"/>
    </row>
    <row r="241" spans="1:31" ht="15" customHeight="1" x14ac:dyDescent="0.2">
      <c r="A241" s="151">
        <f t="shared" si="72"/>
        <v>44066</v>
      </c>
      <c r="B241" s="160" t="str">
        <f t="shared" si="74"/>
        <v>Sø</v>
      </c>
      <c r="C241" s="161" t="str">
        <f t="shared" si="75"/>
        <v/>
      </c>
      <c r="D241" s="162"/>
      <c r="E241" s="162"/>
      <c r="F241" s="142" t="str">
        <f t="shared" si="76"/>
        <v/>
      </c>
      <c r="G241" s="270"/>
      <c r="H241" s="270"/>
      <c r="I241" s="270"/>
      <c r="J241" s="143" t="str">
        <f>IF(OR(AND(C241&lt;&gt;"",D241&gt;E241,WEEKDAY(A241,2)=5),AND(C241="",WEEKDAY(A241,2)&gt;5)),IF(D241="","",ColTime(Data!$J$3,Data!$L$3,D241,E241)),"")</f>
        <v/>
      </c>
      <c r="K241" s="143" t="str">
        <f t="shared" si="77"/>
        <v/>
      </c>
      <c r="L241" s="144" t="str">
        <f t="shared" si="78"/>
        <v/>
      </c>
      <c r="M241" s="144" t="str">
        <f>IFERROR(IF(AND(C241="",WEEKDAY(A241,2)&gt;5),IF(D241="","",(IF(E241-MAX(D241,(15/24))+(E241&lt;D241)&lt;0,0,E241-MAX(D241,(15/24))+($E241&lt;D241)))-(IF((E241-MAX(D241,(23/24))+(E241&lt;D241))&lt;0,0,(E241-MAX(D241,(23/24))+(E241&lt;D241))))),o),"")</f>
        <v/>
      </c>
      <c r="N241" s="144" t="str">
        <f t="shared" si="79"/>
        <v/>
      </c>
      <c r="O241" s="192" t="str">
        <f t="shared" si="80"/>
        <v/>
      </c>
      <c r="P241" s="192" t="str">
        <f t="shared" si="81"/>
        <v/>
      </c>
      <c r="Q241" s="146" t="str">
        <f t="shared" si="73"/>
        <v/>
      </c>
      <c r="R241" s="144" t="str">
        <f>IFERROR(IF(OR(AND(C241="",D241&lt;E241,OR(WEEKDAY(A241,2)=1,WEEKDAY(A241,2)&gt;=6)),AND(C241="",D241&gt;E241,OR(WEEKDAY(A241,2)&gt;=5)),AND(C241&lt;&gt;"",D241&gt;E241,WEEKDAY(A241,2)&gt;=5)),ColTime(Data!$J$6,Data!$L$6,D241,E241),""),"")</f>
        <v/>
      </c>
      <c r="S241" s="212" t="str">
        <f>IFERROR(IF(OR(AND(WEEKDAY(A241,2)&gt;1,WEEKDAY(A241,2)&lt;6,D241&lt;E241,C241=""),AND(C241="",WEEKDAY(A241,2)=1,E241&lt;D241),AND(C241&lt;&gt;"",D241&lt;E241,WEEKDAY(A241,2)&gt;1,WEEKDAY(A241,2)&lt;4),AND(C241&lt;&gt;"",D241&gt;E241,WEEKDAY(A241,2)=1)),ColTime(Data!$J$6,Data!$L$6,D241,E241),""),"")</f>
        <v/>
      </c>
      <c r="T241" s="212"/>
      <c r="U241" s="213" t="str">
        <f>IF(F241="","",IF(AND(C241&lt;&gt;"",OR(D241&lt;E241,AND(D241&gt;E241,C547&lt;&gt;""))),ColTime(Data!$J$6,Data!$L$6,D241,E241),""))</f>
        <v/>
      </c>
      <c r="V241" s="214"/>
      <c r="W241" s="148"/>
      <c r="Z241" s="148"/>
      <c r="AE241" s="194"/>
    </row>
    <row r="242" spans="1:31" ht="15" customHeight="1" x14ac:dyDescent="0.2">
      <c r="A242" s="151">
        <f t="shared" si="72"/>
        <v>44067</v>
      </c>
      <c r="B242" s="160" t="str">
        <f t="shared" si="74"/>
        <v>Ma</v>
      </c>
      <c r="C242" s="161" t="str">
        <f t="shared" si="75"/>
        <v/>
      </c>
      <c r="D242" s="162"/>
      <c r="E242" s="162"/>
      <c r="F242" s="142" t="str">
        <f t="shared" si="76"/>
        <v/>
      </c>
      <c r="G242" s="270"/>
      <c r="H242" s="270"/>
      <c r="I242" s="270"/>
      <c r="J242" s="143" t="str">
        <f>IF(OR(AND(C242&lt;&gt;"",D242&gt;E242,WEEKDAY(A242,2)=5),AND(C242="",WEEKDAY(A242,2)&gt;5)),IF(D242="","",ColTime(Data!$J$3,Data!$L$3,D242,E242)),"")</f>
        <v/>
      </c>
      <c r="K242" s="143" t="str">
        <f t="shared" si="77"/>
        <v/>
      </c>
      <c r="L242" s="144" t="str">
        <f t="shared" si="78"/>
        <v/>
      </c>
      <c r="M242" s="144" t="str">
        <f>IFERROR(IF(AND(C242="",WEEKDAY(A242,2)&gt;5),IF(D242="","",(IF(E242-MAX(D242,(15/24))+(E242&lt;D242)&lt;0,0,E242-MAX(D242,(15/24))+($E242&lt;D242)))-(IF((E242-MAX(D242,(23/24))+(E242&lt;D242))&lt;0,0,(E242-MAX(D242,(23/24))+(E242&lt;D242))))),o),"")</f>
        <v/>
      </c>
      <c r="N242" s="144" t="str">
        <f t="shared" si="79"/>
        <v/>
      </c>
      <c r="O242" s="192" t="str">
        <f t="shared" si="80"/>
        <v/>
      </c>
      <c r="P242" s="192" t="str">
        <f t="shared" si="81"/>
        <v/>
      </c>
      <c r="Q242" s="146" t="str">
        <f t="shared" si="73"/>
        <v/>
      </c>
      <c r="R242" s="144" t="str">
        <f>IFERROR(IF(OR(AND(C242="",D242&lt;E242,OR(WEEKDAY(A242,2)=1,WEEKDAY(A242,2)&gt;=6)),AND(C242="",D242&gt;E242,OR(WEEKDAY(A242,2)&gt;=5)),AND(C242&lt;&gt;"",D242&gt;E242,WEEKDAY(A242,2)&gt;=5)),ColTime(Data!$J$6,Data!$L$6,D242,E242),""),"")</f>
        <v/>
      </c>
      <c r="S242" s="212" t="str">
        <f>IFERROR(IF(OR(AND(WEEKDAY(A242,2)&gt;1,WEEKDAY(A242,2)&lt;6,D242&lt;E242,C242=""),AND(C242="",WEEKDAY(A242,2)=1,E242&lt;D242),AND(C242&lt;&gt;"",D242&lt;E242,WEEKDAY(A242,2)&gt;1,WEEKDAY(A242,2)&lt;4),AND(C242&lt;&gt;"",D242&gt;E242,WEEKDAY(A242,2)=1)),ColTime(Data!$J$6,Data!$L$6,D242,E242),""),"")</f>
        <v/>
      </c>
      <c r="T242" s="212"/>
      <c r="U242" s="213" t="str">
        <f>IF(F242="","",IF(AND(C242&lt;&gt;"",OR(D242&lt;E242,AND(D242&gt;E242,C548&lt;&gt;""))),ColTime(Data!$J$6,Data!$L$6,D242,E242),""))</f>
        <v/>
      </c>
      <c r="V242" s="214"/>
      <c r="W242" s="148"/>
      <c r="Z242" s="148"/>
      <c r="AE242" s="194"/>
    </row>
    <row r="243" spans="1:31" ht="15" customHeight="1" x14ac:dyDescent="0.2">
      <c r="A243" s="151">
        <f t="shared" si="72"/>
        <v>44068</v>
      </c>
      <c r="B243" s="160" t="str">
        <f t="shared" si="74"/>
        <v>Ti</v>
      </c>
      <c r="C243" s="161" t="str">
        <f t="shared" si="75"/>
        <v/>
      </c>
      <c r="D243" s="162"/>
      <c r="E243" s="162"/>
      <c r="F243" s="142" t="str">
        <f t="shared" si="76"/>
        <v/>
      </c>
      <c r="G243" s="270"/>
      <c r="H243" s="270"/>
      <c r="I243" s="270"/>
      <c r="J243" s="143" t="str">
        <f>IF(OR(AND(C243&lt;&gt;"",D243&gt;E243,WEEKDAY(A243,2)=5),AND(C243="",WEEKDAY(A243,2)&gt;5)),IF(D243="","",ColTime(Data!$J$3,Data!$L$3,D243,E243)),"")</f>
        <v/>
      </c>
      <c r="K243" s="143" t="str">
        <f t="shared" si="77"/>
        <v/>
      </c>
      <c r="L243" s="144" t="str">
        <f t="shared" si="78"/>
        <v/>
      </c>
      <c r="M243" s="144" t="str">
        <f>IFERROR(IF(AND(C243="",WEEKDAY(A243,2)&gt;5),IF(D243="","",(IF(E243-MAX(D243,(15/24))+(E243&lt;D243)&lt;0,0,E243-MAX(D243,(15/24))+($E243&lt;D243)))-(IF((E243-MAX(D243,(23/24))+(E243&lt;D243))&lt;0,0,(E243-MAX(D243,(23/24))+(E243&lt;D243))))),o),"")</f>
        <v/>
      </c>
      <c r="N243" s="144" t="str">
        <f t="shared" si="79"/>
        <v/>
      </c>
      <c r="O243" s="192" t="str">
        <f t="shared" si="80"/>
        <v/>
      </c>
      <c r="P243" s="192" t="str">
        <f t="shared" si="81"/>
        <v/>
      </c>
      <c r="Q243" s="146" t="str">
        <f t="shared" si="73"/>
        <v/>
      </c>
      <c r="R243" s="144" t="str">
        <f>IFERROR(IF(OR(AND(C243="",D243&lt;E243,OR(WEEKDAY(A243,2)=1,WEEKDAY(A243,2)&gt;=6)),AND(C243="",D243&gt;E243,OR(WEEKDAY(A243,2)&gt;=5)),AND(C243&lt;&gt;"",D243&gt;E243,WEEKDAY(A243,2)&gt;=5)),ColTime(Data!$J$6,Data!$L$6,D243,E243),""),"")</f>
        <v/>
      </c>
      <c r="S243" s="212" t="str">
        <f>IFERROR(IF(OR(AND(WEEKDAY(A243,2)&gt;1,WEEKDAY(A243,2)&lt;6,D243&lt;E243,C243=""),AND(C243="",WEEKDAY(A243,2)=1,E243&lt;D243),AND(C243&lt;&gt;"",D243&lt;E243,WEEKDAY(A243,2)&gt;1,WEEKDAY(A243,2)&lt;4),AND(C243&lt;&gt;"",D243&gt;E243,WEEKDAY(A243,2)=1)),ColTime(Data!$J$6,Data!$L$6,D243,E243),""),"")</f>
        <v/>
      </c>
      <c r="T243" s="212"/>
      <c r="U243" s="213" t="str">
        <f>IF(F243="","",IF(AND(C243&lt;&gt;"",OR(D243&lt;E243,AND(D243&gt;E243,C549&lt;&gt;""))),ColTime(Data!$J$6,Data!$L$6,D243,E243),""))</f>
        <v/>
      </c>
      <c r="V243" s="214"/>
      <c r="W243" s="148"/>
      <c r="Z243" s="148"/>
      <c r="AE243" s="194"/>
    </row>
    <row r="244" spans="1:31" ht="15" customHeight="1" x14ac:dyDescent="0.2">
      <c r="A244" s="151">
        <f t="shared" si="72"/>
        <v>44069</v>
      </c>
      <c r="B244" s="160" t="str">
        <f t="shared" ref="B244:B273" si="82">PROPER(TEXT(A244,"ddd"))</f>
        <v>On</v>
      </c>
      <c r="C244" s="161" t="str">
        <f t="shared" ref="C244:C273" si="83">HelligdagsNavn(A244,0,0)</f>
        <v/>
      </c>
      <c r="D244" s="162"/>
      <c r="E244" s="162"/>
      <c r="F244" s="142" t="str">
        <f t="shared" ref="F244:F273" si="84">IF(D244="","",(E244-D244)+(D244&gt;E244))</f>
        <v/>
      </c>
      <c r="G244" s="270"/>
      <c r="H244" s="270"/>
      <c r="I244" s="270"/>
      <c r="J244" s="143" t="str">
        <f>IF(OR(AND(C244&lt;&gt;"",D244&gt;E244,WEEKDAY(A244,2)=5),AND(C244="",WEEKDAY(A244,2)&gt;5)),IF(D244="","",ColTime(Data!$J$3,Data!$L$3,D244,E244)),"")</f>
        <v/>
      </c>
      <c r="K244" s="143" t="str">
        <f t="shared" ref="K244:K273" si="85">IF(C244&lt;&gt;"",IF(D244="","",(IF(E244-MAX(D244,(7/24))+(E244&lt;D244)&lt;0,0,E244-MAX(D244,(7/24))+(E244&lt;D244)))-(IF((E244-MAX(D244,(15/24))+(E244&lt;D244))&lt;0,0,(E244-MAX(D244,(15/24))+(E244&lt;D244))))),"")</f>
        <v/>
      </c>
      <c r="L244" s="144" t="str">
        <f t="shared" ref="L244:L273" si="86">IFERROR(IF(AND(C244="",WEEKDAY(A244,2)&lt;6),IF(D244="","",(IF(E244-MAX(D244,(15/24))+(E244&lt;D244)&lt;0,0,E244-MAX(D244,(15/24))+(E244&lt;D244)))-(IF((E244-MAX(D244,(23/24))+(E244&lt;D244))&lt;0,0,(E244-MAX(D244,(23/24))+(E244&lt;D244))))),""),"")</f>
        <v/>
      </c>
      <c r="M244" s="144" t="str">
        <f>IFERROR(IF(AND(C244="",WEEKDAY(A244,2)&gt;5),IF(D244="","",(IF(E244-MAX(D244,(15/24))+(E244&lt;D244)&lt;0,0,E244-MAX(D244,(15/24))+($E244&lt;D244)))-(IF((E244-MAX(D244,(23/24))+(E244&lt;D244))&lt;0,0,(E244-MAX(D244,(23/24))+(E244&lt;D244))))),o),"")</f>
        <v/>
      </c>
      <c r="N244" s="144" t="str">
        <f t="shared" ref="N244:N273" si="87">IF(C244&lt;&gt;"",IF(D244="","",(IF(E244-MAX(D244,(15/24))+(E244&lt;D244)&lt;0,0,E244-MAX(D244,(15/24))+(E244&lt;D244)))-(IF((E244-MAX(D244,(23/24))+(E244&lt;D244))&lt;0,0,(E244-MAX(D244,(23/24))+(E244&lt;D244))))),"")</f>
        <v/>
      </c>
      <c r="O244" s="192" t="str">
        <f t="shared" ref="O244:O273" si="88">IF(A244="","",IF(AND(C244="",WEEKDAY(A244,2)&lt;5),IF(D244="","",(IF(E244-MAX(D244,(23/24))+(E244&lt;D244)&lt;0,0,E244-MAX(D244,(23/24))+(E244&lt;D244)))-(IF((E244-MAX(D244,(24/24))+(E244&lt;D244))&lt;0,0,(E244-MAX(D244,(24/24))+(E244&lt;D244))))),""))</f>
        <v/>
      </c>
      <c r="P244" s="192" t="str">
        <f t="shared" ref="P244:P273" si="89">IFERROR(IF(AND(C244="",WEEKDAY(A244,2)&gt;4),IF(D244="","",(IF(E244-MAX(D244,(23/24))+(E244&lt;D244)&lt;0,0,E244-MAX(D244,(23/24))+(E244&lt;D244)))-(IF((E244-MAX(D244,(24/24))+(E244&lt;D244))&lt;0,0,(E244-MAX(D244,(24/24))+(E244&lt;D244))))),""),"")</f>
        <v/>
      </c>
      <c r="Q244" s="146" t="str">
        <f t="shared" si="73"/>
        <v/>
      </c>
      <c r="R244" s="144" t="str">
        <f>IFERROR(IF(OR(AND(C244="",D244&lt;E244,OR(WEEKDAY(A244,2)=1,WEEKDAY(A244,2)&gt;=6)),AND(C244="",D244&gt;E244,OR(WEEKDAY(A244,2)&gt;=5)),AND(C244&lt;&gt;"",D244&gt;E244,WEEKDAY(A244,2)&gt;=5)),ColTime(Data!$J$6,Data!$L$6,D244,E244),""),"")</f>
        <v/>
      </c>
      <c r="S244" s="212" t="str">
        <f>IFERROR(IF(OR(AND(WEEKDAY(A244,2)&gt;1,WEEKDAY(A244,2)&lt;6,D244&lt;E244,C244=""),AND(C244="",WEEKDAY(A244,2)=1,E244&lt;D244),AND(C244&lt;&gt;"",D244&lt;E244,WEEKDAY(A244,2)&gt;1,WEEKDAY(A244,2)&lt;4),AND(C244&lt;&gt;"",D244&gt;E244,WEEKDAY(A244,2)=1)),ColTime(Data!$J$6,Data!$L$6,D244,E244),""),"")</f>
        <v/>
      </c>
      <c r="T244" s="212"/>
      <c r="U244" s="213" t="str">
        <f>IF(F244="","",IF(AND(C244&lt;&gt;"",OR(D244&lt;E244,AND(D244&gt;E244,C550&lt;&gt;""))),ColTime(Data!$J$6,Data!$L$6,D244,E244),""))</f>
        <v/>
      </c>
      <c r="V244" s="214"/>
      <c r="W244" s="148"/>
      <c r="Z244" s="148"/>
      <c r="AE244" s="194"/>
    </row>
    <row r="245" spans="1:31" ht="15" customHeight="1" x14ac:dyDescent="0.2">
      <c r="A245" s="151">
        <f t="shared" si="72"/>
        <v>44070</v>
      </c>
      <c r="B245" s="160" t="str">
        <f t="shared" si="82"/>
        <v>To</v>
      </c>
      <c r="C245" s="161" t="str">
        <f t="shared" si="83"/>
        <v/>
      </c>
      <c r="D245" s="162"/>
      <c r="E245" s="162"/>
      <c r="F245" s="142" t="str">
        <f t="shared" si="84"/>
        <v/>
      </c>
      <c r="G245" s="270"/>
      <c r="H245" s="270"/>
      <c r="I245" s="270"/>
      <c r="J245" s="143" t="str">
        <f>IF(OR(AND(C245&lt;&gt;"",D245&gt;E245,WEEKDAY(A245,2)=5),AND(C245="",WEEKDAY(A245,2)&gt;5)),IF(D245="","",ColTime(Data!$J$3,Data!$L$3,D245,E245)),"")</f>
        <v/>
      </c>
      <c r="K245" s="143" t="str">
        <f t="shared" si="85"/>
        <v/>
      </c>
      <c r="L245" s="144" t="str">
        <f t="shared" si="86"/>
        <v/>
      </c>
      <c r="M245" s="144" t="str">
        <f>IFERROR(IF(AND(C245="",WEEKDAY(A245,2)&gt;5),IF(D245="","",(IF(E245-MAX(D245,(15/24))+(E245&lt;D245)&lt;0,0,E245-MAX(D245,(15/24))+($E245&lt;D245)))-(IF((E245-MAX(D245,(23/24))+(E245&lt;D245))&lt;0,0,(E245-MAX(D245,(23/24))+(E245&lt;D245))))),o),"")</f>
        <v/>
      </c>
      <c r="N245" s="144" t="str">
        <f t="shared" si="87"/>
        <v/>
      </c>
      <c r="O245" s="192" t="str">
        <f t="shared" si="88"/>
        <v/>
      </c>
      <c r="P245" s="192" t="str">
        <f t="shared" si="89"/>
        <v/>
      </c>
      <c r="Q245" s="146" t="str">
        <f t="shared" si="73"/>
        <v/>
      </c>
      <c r="R245" s="144" t="str">
        <f>IFERROR(IF(OR(AND(C245="",D245&lt;E245,OR(WEEKDAY(A245,2)=1,WEEKDAY(A245,2)&gt;=6)),AND(C245="",D245&gt;E245,OR(WEEKDAY(A245,2)&gt;=5)),AND(C245&lt;&gt;"",D245&gt;E245,WEEKDAY(A245,2)&gt;=5)),ColTime(Data!$J$6,Data!$L$6,D245,E245),""),"")</f>
        <v/>
      </c>
      <c r="S245" s="212" t="str">
        <f>IFERROR(IF(OR(AND(WEEKDAY(A245,2)&gt;1,WEEKDAY(A245,2)&lt;6,D245&lt;E245,C245=""),AND(C245="",WEEKDAY(A245,2)=1,E245&lt;D245),AND(C245&lt;&gt;"",D245&lt;E245,WEEKDAY(A245,2)&gt;1,WEEKDAY(A245,2)&lt;4),AND(C245&lt;&gt;"",D245&gt;E245,WEEKDAY(A245,2)=1)),ColTime(Data!$J$6,Data!$L$6,D245,E245),""),"")</f>
        <v/>
      </c>
      <c r="T245" s="212"/>
      <c r="U245" s="213" t="str">
        <f>IF(F245="","",IF(AND(C245&lt;&gt;"",OR(D245&lt;E245,AND(D245&gt;E245,C551&lt;&gt;""))),ColTime(Data!$J$6,Data!$L$6,D245,E245),""))</f>
        <v/>
      </c>
      <c r="V245" s="214"/>
      <c r="W245" s="148"/>
      <c r="Z245" s="148"/>
      <c r="AE245" s="194"/>
    </row>
    <row r="246" spans="1:31" ht="15" customHeight="1" x14ac:dyDescent="0.2">
      <c r="A246" s="151">
        <f t="shared" si="72"/>
        <v>44071</v>
      </c>
      <c r="B246" s="160" t="str">
        <f t="shared" si="82"/>
        <v>Fr</v>
      </c>
      <c r="C246" s="161" t="str">
        <f t="shared" si="83"/>
        <v/>
      </c>
      <c r="D246" s="162"/>
      <c r="E246" s="162"/>
      <c r="F246" s="142" t="str">
        <f t="shared" si="84"/>
        <v/>
      </c>
      <c r="G246" s="270"/>
      <c r="H246" s="270"/>
      <c r="I246" s="270"/>
      <c r="J246" s="143" t="str">
        <f>IF(OR(AND(C246&lt;&gt;"",D246&gt;E246,WEEKDAY(A246,2)=5),AND(C246="",WEEKDAY(A246,2)&gt;5)),IF(D246="","",ColTime(Data!$J$3,Data!$L$3,D246,E246)),"")</f>
        <v/>
      </c>
      <c r="K246" s="143" t="str">
        <f t="shared" si="85"/>
        <v/>
      </c>
      <c r="L246" s="144" t="str">
        <f t="shared" si="86"/>
        <v/>
      </c>
      <c r="M246" s="144" t="str">
        <f>IFERROR(IF(AND(C246="",WEEKDAY(A246,2)&gt;5),IF(D246="","",(IF(E246-MAX(D246,(15/24))+(E246&lt;D246)&lt;0,0,E246-MAX(D246,(15/24))+($E246&lt;D246)))-(IF((E246-MAX(D246,(23/24))+(E246&lt;D246))&lt;0,0,(E246-MAX(D246,(23/24))+(E246&lt;D246))))),o),"")</f>
        <v/>
      </c>
      <c r="N246" s="144" t="str">
        <f t="shared" si="87"/>
        <v/>
      </c>
      <c r="O246" s="192" t="str">
        <f t="shared" si="88"/>
        <v/>
      </c>
      <c r="P246" s="192" t="str">
        <f t="shared" si="89"/>
        <v/>
      </c>
      <c r="Q246" s="146" t="str">
        <f t="shared" si="73"/>
        <v/>
      </c>
      <c r="R246" s="144" t="str">
        <f>IFERROR(IF(OR(AND(C246="",D246&lt;E246,OR(WEEKDAY(A246,2)=1,WEEKDAY(A246,2)&gt;=6)),AND(C246="",D246&gt;E246,OR(WEEKDAY(A246,2)&gt;=5)),AND(C246&lt;&gt;"",D246&gt;E246,WEEKDAY(A246,2)&gt;=5)),ColTime(Data!$J$6,Data!$L$6,D246,E246),""),"")</f>
        <v/>
      </c>
      <c r="S246" s="212" t="str">
        <f>IFERROR(IF(OR(AND(WEEKDAY(A246,2)&gt;1,WEEKDAY(A246,2)&lt;6,D246&lt;E246,C246=""),AND(C246="",WEEKDAY(A246,2)=1,E246&lt;D246),AND(C246&lt;&gt;"",D246&lt;E246,WEEKDAY(A246,2)&gt;1,WEEKDAY(A246,2)&lt;4),AND(C246&lt;&gt;"",D246&gt;E246,WEEKDAY(A246,2)=1)),ColTime(Data!$J$6,Data!$L$6,D246,E246),""),"")</f>
        <v/>
      </c>
      <c r="T246" s="212"/>
      <c r="U246" s="213" t="str">
        <f>IF(F246="","",IF(AND(C246&lt;&gt;"",OR(D246&lt;E246,AND(D246&gt;E246,C552&lt;&gt;""))),ColTime(Data!$J$6,Data!$L$6,D246,E246),""))</f>
        <v/>
      </c>
      <c r="V246" s="214"/>
      <c r="W246" s="148"/>
      <c r="Z246" s="148"/>
      <c r="AE246" s="194"/>
    </row>
    <row r="247" spans="1:31" ht="15" customHeight="1" x14ac:dyDescent="0.2">
      <c r="A247" s="151">
        <f t="shared" si="72"/>
        <v>44072</v>
      </c>
      <c r="B247" s="160" t="str">
        <f t="shared" si="82"/>
        <v>Lø</v>
      </c>
      <c r="C247" s="161" t="str">
        <f t="shared" si="83"/>
        <v/>
      </c>
      <c r="D247" s="162"/>
      <c r="E247" s="162"/>
      <c r="F247" s="142" t="str">
        <f t="shared" si="84"/>
        <v/>
      </c>
      <c r="G247" s="270"/>
      <c r="H247" s="270"/>
      <c r="I247" s="270"/>
      <c r="J247" s="143" t="str">
        <f>IF(OR(AND(C247&lt;&gt;"",D247&gt;E247,WEEKDAY(A247,2)=5),AND(C247="",WEEKDAY(A247,2)&gt;5)),IF(D247="","",ColTime(Data!$J$3,Data!$L$3,D247,E247)),"")</f>
        <v/>
      </c>
      <c r="K247" s="143" t="str">
        <f t="shared" si="85"/>
        <v/>
      </c>
      <c r="L247" s="144" t="str">
        <f t="shared" si="86"/>
        <v/>
      </c>
      <c r="M247" s="144" t="str">
        <f>IFERROR(IF(AND(C247="",WEEKDAY(A247,2)&gt;5),IF(D247="","",(IF(E247-MAX(D247,(15/24))+(E247&lt;D247)&lt;0,0,E247-MAX(D247,(15/24))+($E247&lt;D247)))-(IF((E247-MAX(D247,(23/24))+(E247&lt;D247))&lt;0,0,(E247-MAX(D247,(23/24))+(E247&lt;D247))))),o),"")</f>
        <v/>
      </c>
      <c r="N247" s="144" t="str">
        <f t="shared" si="87"/>
        <v/>
      </c>
      <c r="O247" s="192" t="str">
        <f t="shared" si="88"/>
        <v/>
      </c>
      <c r="P247" s="192" t="str">
        <f t="shared" si="89"/>
        <v/>
      </c>
      <c r="Q247" s="146" t="str">
        <f t="shared" si="73"/>
        <v/>
      </c>
      <c r="R247" s="144" t="str">
        <f>IFERROR(IF(OR(AND(C247="",D247&lt;E247,OR(WEEKDAY(A247,2)=1,WEEKDAY(A247,2)&gt;=6)),AND(C247="",D247&gt;E247,OR(WEEKDAY(A247,2)&gt;=5)),AND(C247&lt;&gt;"",D247&gt;E247,WEEKDAY(A247,2)&gt;=5)),ColTime(Data!$J$6,Data!$L$6,D247,E247),""),"")</f>
        <v/>
      </c>
      <c r="S247" s="212" t="str">
        <f>IFERROR(IF(OR(AND(WEEKDAY(A247,2)&gt;1,WEEKDAY(A247,2)&lt;6,D247&lt;E247,C247=""),AND(C247="",WEEKDAY(A247,2)=1,E247&lt;D247),AND(C247&lt;&gt;"",D247&lt;E247,WEEKDAY(A247,2)&gt;1,WEEKDAY(A247,2)&lt;4),AND(C247&lt;&gt;"",D247&gt;E247,WEEKDAY(A247,2)=1)),ColTime(Data!$J$6,Data!$L$6,D247,E247),""),"")</f>
        <v/>
      </c>
      <c r="T247" s="212"/>
      <c r="U247" s="213" t="str">
        <f>IF(F247="","",IF(AND(C247&lt;&gt;"",OR(D247&lt;E247,AND(D247&gt;E247,C553&lt;&gt;""))),ColTime(Data!$J$6,Data!$L$6,D247,E247),""))</f>
        <v/>
      </c>
      <c r="V247" s="214"/>
      <c r="W247" s="148"/>
      <c r="Z247" s="148"/>
      <c r="AE247" s="194"/>
    </row>
    <row r="248" spans="1:31" ht="15" customHeight="1" x14ac:dyDescent="0.2">
      <c r="A248" s="151">
        <f t="shared" si="72"/>
        <v>44073</v>
      </c>
      <c r="B248" s="160" t="str">
        <f t="shared" si="82"/>
        <v>Sø</v>
      </c>
      <c r="C248" s="161" t="str">
        <f t="shared" si="83"/>
        <v/>
      </c>
      <c r="D248" s="162"/>
      <c r="E248" s="162"/>
      <c r="F248" s="142" t="str">
        <f t="shared" si="84"/>
        <v/>
      </c>
      <c r="G248" s="270"/>
      <c r="H248" s="270"/>
      <c r="I248" s="270"/>
      <c r="J248" s="143" t="str">
        <f>IF(OR(AND(C248&lt;&gt;"",D248&gt;E248,WEEKDAY(A248,2)=5),AND(C248="",WEEKDAY(A248,2)&gt;5)),IF(D248="","",ColTime(Data!$J$3,Data!$L$3,D248,E248)),"")</f>
        <v/>
      </c>
      <c r="K248" s="143" t="str">
        <f t="shared" si="85"/>
        <v/>
      </c>
      <c r="L248" s="144" t="str">
        <f t="shared" si="86"/>
        <v/>
      </c>
      <c r="M248" s="144" t="str">
        <f>IFERROR(IF(AND(C248="",WEEKDAY(A248,2)&gt;5),IF(D248="","",(IF(E248-MAX(D248,(15/24))+(E248&lt;D248)&lt;0,0,E248-MAX(D248,(15/24))+($E248&lt;D248)))-(IF((E248-MAX(D248,(23/24))+(E248&lt;D248))&lt;0,0,(E248-MAX(D248,(23/24))+(E248&lt;D248))))),o),"")</f>
        <v/>
      </c>
      <c r="N248" s="144" t="str">
        <f t="shared" si="87"/>
        <v/>
      </c>
      <c r="O248" s="192" t="str">
        <f t="shared" si="88"/>
        <v/>
      </c>
      <c r="P248" s="192" t="str">
        <f t="shared" si="89"/>
        <v/>
      </c>
      <c r="Q248" s="146" t="str">
        <f t="shared" si="73"/>
        <v/>
      </c>
      <c r="R248" s="144" t="str">
        <f>IFERROR(IF(OR(AND(C248="",D248&lt;E248,OR(WEEKDAY(A248,2)=1,WEEKDAY(A248,2)&gt;=6)),AND(C248="",D248&gt;E248,OR(WEEKDAY(A248,2)&gt;=5)),AND(C248&lt;&gt;"",D248&gt;E248,WEEKDAY(A248,2)&gt;=5)),ColTime(Data!$J$6,Data!$L$6,D248,E248),""),"")</f>
        <v/>
      </c>
      <c r="S248" s="212" t="str">
        <f>IFERROR(IF(OR(AND(WEEKDAY(A248,2)&gt;1,WEEKDAY(A248,2)&lt;6,D248&lt;E248,C248=""),AND(C248="",WEEKDAY(A248,2)=1,E248&lt;D248),AND(C248&lt;&gt;"",D248&lt;E248,WEEKDAY(A248,2)&gt;1,WEEKDAY(A248,2)&lt;4),AND(C248&lt;&gt;"",D248&gt;E248,WEEKDAY(A248,2)=1)),ColTime(Data!$J$6,Data!$L$6,D248,E248),""),"")</f>
        <v/>
      </c>
      <c r="T248" s="212"/>
      <c r="U248" s="213" t="str">
        <f>IF(F248="","",IF(AND(C248&lt;&gt;"",OR(D248&lt;E248,AND(D248&gt;E248,C554&lt;&gt;""))),ColTime(Data!$J$6,Data!$L$6,D248,E248),""))</f>
        <v/>
      </c>
      <c r="V248" s="214"/>
      <c r="W248" s="148"/>
      <c r="Z248" s="148"/>
      <c r="AE248" s="194"/>
    </row>
    <row r="249" spans="1:31" ht="15" customHeight="1" x14ac:dyDescent="0.2">
      <c r="A249" s="151">
        <f t="shared" si="72"/>
        <v>44074</v>
      </c>
      <c r="B249" s="160" t="str">
        <f t="shared" si="82"/>
        <v>Ma</v>
      </c>
      <c r="C249" s="161" t="str">
        <f t="shared" si="83"/>
        <v/>
      </c>
      <c r="D249" s="162"/>
      <c r="E249" s="162"/>
      <c r="F249" s="142" t="str">
        <f t="shared" si="84"/>
        <v/>
      </c>
      <c r="G249" s="270"/>
      <c r="H249" s="270"/>
      <c r="I249" s="270"/>
      <c r="J249" s="143" t="str">
        <f>IF(OR(AND(C249&lt;&gt;"",D249&gt;E249,WEEKDAY(A249,2)=5),AND(C249="",WEEKDAY(A249,2)&gt;5)),IF(D249="","",ColTime(Data!$J$3,Data!$L$3,D249,E249)),"")</f>
        <v/>
      </c>
      <c r="K249" s="143" t="str">
        <f t="shared" si="85"/>
        <v/>
      </c>
      <c r="L249" s="144" t="str">
        <f t="shared" si="86"/>
        <v/>
      </c>
      <c r="M249" s="144" t="str">
        <f>IFERROR(IF(AND(C249="",WEEKDAY(A249,2)&gt;5),IF(D249="","",(IF(E249-MAX(D249,(15/24))+(E249&lt;D249)&lt;0,0,E249-MAX(D249,(15/24))+($E249&lt;D249)))-(IF((E249-MAX(D249,(23/24))+(E249&lt;D249))&lt;0,0,(E249-MAX(D249,(23/24))+(E249&lt;D249))))),o),"")</f>
        <v/>
      </c>
      <c r="N249" s="144" t="str">
        <f t="shared" si="87"/>
        <v/>
      </c>
      <c r="O249" s="192" t="str">
        <f t="shared" si="88"/>
        <v/>
      </c>
      <c r="P249" s="192" t="str">
        <f t="shared" si="89"/>
        <v/>
      </c>
      <c r="Q249" s="146" t="str">
        <f t="shared" si="73"/>
        <v/>
      </c>
      <c r="R249" s="144" t="str">
        <f>IFERROR(IF(OR(AND(C249="",D249&lt;E249,OR(WEEKDAY(A249,2)=1,WEEKDAY(A249,2)&gt;=6)),AND(C249="",D249&gt;E249,OR(WEEKDAY(A249,2)&gt;=5)),AND(C249&lt;&gt;"",D249&gt;E249,WEEKDAY(A249,2)&gt;=5)),ColTime(Data!$J$6,Data!$L$6,D249,E249),""),"")</f>
        <v/>
      </c>
      <c r="S249" s="212" t="str">
        <f>IFERROR(IF(OR(AND(WEEKDAY(A249,2)&gt;1,WEEKDAY(A249,2)&lt;6,D249&lt;E249,C249=""),AND(C249="",WEEKDAY(A249,2)=1,E249&lt;D249),AND(C249&lt;&gt;"",D249&lt;E249,WEEKDAY(A249,2)&gt;1,WEEKDAY(A249,2)&lt;4),AND(C249&lt;&gt;"",D249&gt;E249,WEEKDAY(A249,2)=1)),ColTime(Data!$J$6,Data!$L$6,D249,E249),""),"")</f>
        <v/>
      </c>
      <c r="T249" s="212"/>
      <c r="U249" s="213" t="str">
        <f>IF(F249="","",IF(AND(C249&lt;&gt;"",OR(D249&lt;E249,AND(D249&gt;E249,C555&lt;&gt;""))),ColTime(Data!$J$6,Data!$L$6,D249,E249),""))</f>
        <v/>
      </c>
      <c r="V249" s="214"/>
      <c r="W249" s="148"/>
      <c r="Z249" s="148"/>
      <c r="AE249" s="194"/>
    </row>
    <row r="250" spans="1:31" ht="15" customHeight="1" x14ac:dyDescent="0.2">
      <c r="A250" s="151">
        <f t="shared" si="72"/>
        <v>44075</v>
      </c>
      <c r="B250" s="160" t="str">
        <f t="shared" si="82"/>
        <v>Ti</v>
      </c>
      <c r="C250" s="161" t="str">
        <f t="shared" si="83"/>
        <v/>
      </c>
      <c r="D250" s="162"/>
      <c r="E250" s="162"/>
      <c r="F250" s="142" t="str">
        <f t="shared" si="84"/>
        <v/>
      </c>
      <c r="G250" s="270"/>
      <c r="H250" s="270"/>
      <c r="I250" s="270"/>
      <c r="J250" s="143" t="str">
        <f>IF(OR(AND(C250&lt;&gt;"",D250&gt;E250,WEEKDAY(A250,2)=5),AND(C250="",WEEKDAY(A250,2)&gt;5)),IF(D250="","",ColTime(Data!$J$3,Data!$L$3,D250,E250)),"")</f>
        <v/>
      </c>
      <c r="K250" s="143" t="str">
        <f t="shared" si="85"/>
        <v/>
      </c>
      <c r="L250" s="144" t="str">
        <f t="shared" si="86"/>
        <v/>
      </c>
      <c r="M250" s="144" t="str">
        <f>IFERROR(IF(AND(C250="",WEEKDAY(A250,2)&gt;5),IF(D250="","",(IF(E250-MAX(D250,(15/24))+(E250&lt;D250)&lt;0,0,E250-MAX(D250,(15/24))+($E250&lt;D250)))-(IF((E250-MAX(D250,(23/24))+(E250&lt;D250))&lt;0,0,(E250-MAX(D250,(23/24))+(E250&lt;D250))))),o),"")</f>
        <v/>
      </c>
      <c r="N250" s="144" t="str">
        <f t="shared" si="87"/>
        <v/>
      </c>
      <c r="O250" s="192" t="str">
        <f t="shared" si="88"/>
        <v/>
      </c>
      <c r="P250" s="192" t="str">
        <f t="shared" si="89"/>
        <v/>
      </c>
      <c r="Q250" s="146" t="str">
        <f t="shared" si="73"/>
        <v/>
      </c>
      <c r="R250" s="144" t="str">
        <f>IFERROR(IF(OR(AND(C250="",D250&lt;E250,OR(WEEKDAY(A250,2)=1,WEEKDAY(A250,2)&gt;=6)),AND(C250="",D250&gt;E250,OR(WEEKDAY(A250,2)&gt;=5)),AND(C250&lt;&gt;"",D250&gt;E250,WEEKDAY(A250,2)&gt;=5)),ColTime(Data!$J$6,Data!$L$6,D250,E250),""),"")</f>
        <v/>
      </c>
      <c r="S250" s="212" t="str">
        <f>IFERROR(IF(OR(AND(WEEKDAY(A250,2)&gt;1,WEEKDAY(A250,2)&lt;6,D250&lt;E250,C250=""),AND(C250="",WEEKDAY(A250,2)=1,E250&lt;D250),AND(C250&lt;&gt;"",D250&lt;E250,WEEKDAY(A250,2)&gt;1,WEEKDAY(A250,2)&lt;4),AND(C250&lt;&gt;"",D250&gt;E250,WEEKDAY(A250,2)=1)),ColTime(Data!$J$6,Data!$L$6,D250,E250),""),"")</f>
        <v/>
      </c>
      <c r="T250" s="212"/>
      <c r="U250" s="213" t="str">
        <f>IF(F250="","",IF(AND(C250&lt;&gt;"",OR(D250&lt;E250,AND(D250&gt;E250,C556&lt;&gt;""))),ColTime(Data!$J$6,Data!$L$6,D250,E250),""))</f>
        <v/>
      </c>
      <c r="V250" s="214"/>
      <c r="W250" s="148"/>
      <c r="Z250" s="148"/>
      <c r="AE250" s="194"/>
    </row>
    <row r="251" spans="1:31" ht="15" customHeight="1" x14ac:dyDescent="0.2">
      <c r="A251" s="151">
        <f t="shared" si="72"/>
        <v>44076</v>
      </c>
      <c r="B251" s="160" t="str">
        <f t="shared" si="82"/>
        <v>On</v>
      </c>
      <c r="C251" s="161" t="str">
        <f t="shared" si="83"/>
        <v/>
      </c>
      <c r="D251" s="162"/>
      <c r="E251" s="162"/>
      <c r="F251" s="142" t="str">
        <f t="shared" si="84"/>
        <v/>
      </c>
      <c r="G251" s="270"/>
      <c r="H251" s="270"/>
      <c r="I251" s="270"/>
      <c r="J251" s="143" t="str">
        <f>IF(OR(AND(C251&lt;&gt;"",D251&gt;E251,WEEKDAY(A251,2)=5),AND(C251="",WEEKDAY(A251,2)&gt;5)),IF(D251="","",ColTime(Data!$J$3,Data!$L$3,D251,E251)),"")</f>
        <v/>
      </c>
      <c r="K251" s="143" t="str">
        <f t="shared" si="85"/>
        <v/>
      </c>
      <c r="L251" s="144" t="str">
        <f t="shared" si="86"/>
        <v/>
      </c>
      <c r="M251" s="144" t="str">
        <f>IFERROR(IF(AND(C251="",WEEKDAY(A251,2)&gt;5),IF(D251="","",(IF(E251-MAX(D251,(15/24))+(E251&lt;D251)&lt;0,0,E251-MAX(D251,(15/24))+($E251&lt;D251)))-(IF((E251-MAX(D251,(23/24))+(E251&lt;D251))&lt;0,0,(E251-MAX(D251,(23/24))+(E251&lt;D251))))),o),"")</f>
        <v/>
      </c>
      <c r="N251" s="144" t="str">
        <f t="shared" si="87"/>
        <v/>
      </c>
      <c r="O251" s="192" t="str">
        <f t="shared" si="88"/>
        <v/>
      </c>
      <c r="P251" s="192" t="str">
        <f t="shared" si="89"/>
        <v/>
      </c>
      <c r="Q251" s="146" t="str">
        <f t="shared" si="73"/>
        <v/>
      </c>
      <c r="R251" s="144" t="str">
        <f>IFERROR(IF(OR(AND(C251="",D251&lt;E251,OR(WEEKDAY(A251,2)=1,WEEKDAY(A251,2)&gt;=6)),AND(C251="",D251&gt;E251,OR(WEEKDAY(A251,2)&gt;=5)),AND(C251&lt;&gt;"",D251&gt;E251,WEEKDAY(A251,2)&gt;=5)),ColTime(Data!$J$6,Data!$L$6,D251,E251),""),"")</f>
        <v/>
      </c>
      <c r="S251" s="212" t="str">
        <f>IFERROR(IF(OR(AND(WEEKDAY(A251,2)&gt;1,WEEKDAY(A251,2)&lt;6,D251&lt;E251,C251=""),AND(C251="",WEEKDAY(A251,2)=1,E251&lt;D251),AND(C251&lt;&gt;"",D251&lt;E251,WEEKDAY(A251,2)&gt;1,WEEKDAY(A251,2)&lt;4),AND(C251&lt;&gt;"",D251&gt;E251,WEEKDAY(A251,2)=1)),ColTime(Data!$J$6,Data!$L$6,D251,E251),""),"")</f>
        <v/>
      </c>
      <c r="T251" s="212"/>
      <c r="U251" s="213" t="str">
        <f>IF(F251="","",IF(AND(C251&lt;&gt;"",OR(D251&lt;E251,AND(D251&gt;E251,C557&lt;&gt;""))),ColTime(Data!$J$6,Data!$L$6,D251,E251),""))</f>
        <v/>
      </c>
      <c r="V251" s="214"/>
      <c r="W251" s="148"/>
      <c r="Z251" s="148"/>
      <c r="AE251" s="194"/>
    </row>
    <row r="252" spans="1:31" ht="15" customHeight="1" x14ac:dyDescent="0.2">
      <c r="A252" s="151">
        <f t="shared" si="72"/>
        <v>44077</v>
      </c>
      <c r="B252" s="160" t="str">
        <f t="shared" si="82"/>
        <v>To</v>
      </c>
      <c r="C252" s="161" t="str">
        <f t="shared" si="83"/>
        <v/>
      </c>
      <c r="D252" s="162"/>
      <c r="E252" s="162"/>
      <c r="F252" s="142" t="str">
        <f t="shared" si="84"/>
        <v/>
      </c>
      <c r="G252" s="270"/>
      <c r="H252" s="270"/>
      <c r="I252" s="270"/>
      <c r="J252" s="143" t="str">
        <f>IF(OR(AND(C252&lt;&gt;"",D252&gt;E252,WEEKDAY(A252,2)=5),AND(C252="",WEEKDAY(A252,2)&gt;5)),IF(D252="","",ColTime(Data!$J$3,Data!$L$3,D252,E252)),"")</f>
        <v/>
      </c>
      <c r="K252" s="143" t="str">
        <f t="shared" si="85"/>
        <v/>
      </c>
      <c r="L252" s="144" t="str">
        <f t="shared" si="86"/>
        <v/>
      </c>
      <c r="M252" s="144" t="str">
        <f>IFERROR(IF(AND(C252="",WEEKDAY(A252,2)&gt;5),IF(D252="","",(IF(E252-MAX(D252,(15/24))+(E252&lt;D252)&lt;0,0,E252-MAX(D252,(15/24))+($E252&lt;D252)))-(IF((E252-MAX(D252,(23/24))+(E252&lt;D252))&lt;0,0,(E252-MAX(D252,(23/24))+(E252&lt;D252))))),o),"")</f>
        <v/>
      </c>
      <c r="N252" s="144" t="str">
        <f t="shared" si="87"/>
        <v/>
      </c>
      <c r="O252" s="192" t="str">
        <f t="shared" si="88"/>
        <v/>
      </c>
      <c r="P252" s="192" t="str">
        <f t="shared" si="89"/>
        <v/>
      </c>
      <c r="Q252" s="146" t="str">
        <f t="shared" si="73"/>
        <v/>
      </c>
      <c r="R252" s="144" t="str">
        <f>IFERROR(IF(OR(AND(C252="",D252&lt;E252,OR(WEEKDAY(A252,2)=1,WEEKDAY(A252,2)&gt;=6)),AND(C252="",D252&gt;E252,OR(WEEKDAY(A252,2)&gt;=5)),AND(C252&lt;&gt;"",D252&gt;E252,WEEKDAY(A252,2)&gt;=5)),ColTime(Data!$J$6,Data!$L$6,D252,E252),""),"")</f>
        <v/>
      </c>
      <c r="S252" s="212" t="str">
        <f>IFERROR(IF(OR(AND(WEEKDAY(A252,2)&gt;1,WEEKDAY(A252,2)&lt;6,D252&lt;E252,C252=""),AND(C252="",WEEKDAY(A252,2)=1,E252&lt;D252),AND(C252&lt;&gt;"",D252&lt;E252,WEEKDAY(A252,2)&gt;1,WEEKDAY(A252,2)&lt;4),AND(C252&lt;&gt;"",D252&gt;E252,WEEKDAY(A252,2)=1)),ColTime(Data!$J$6,Data!$L$6,D252,E252),""),"")</f>
        <v/>
      </c>
      <c r="T252" s="212"/>
      <c r="U252" s="213" t="str">
        <f>IF(F252="","",IF(AND(C252&lt;&gt;"",OR(D252&lt;E252,AND(D252&gt;E252,C558&lt;&gt;""))),ColTime(Data!$J$6,Data!$L$6,D252,E252),""))</f>
        <v/>
      </c>
      <c r="V252" s="214"/>
      <c r="W252" s="148"/>
      <c r="Z252" s="148"/>
      <c r="AE252" s="194"/>
    </row>
    <row r="253" spans="1:31" ht="15" customHeight="1" x14ac:dyDescent="0.2">
      <c r="A253" s="151">
        <f t="shared" si="72"/>
        <v>44078</v>
      </c>
      <c r="B253" s="160" t="str">
        <f t="shared" si="82"/>
        <v>Fr</v>
      </c>
      <c r="C253" s="161" t="str">
        <f t="shared" si="83"/>
        <v/>
      </c>
      <c r="D253" s="162"/>
      <c r="E253" s="162"/>
      <c r="F253" s="142" t="str">
        <f t="shared" si="84"/>
        <v/>
      </c>
      <c r="G253" s="270"/>
      <c r="H253" s="270"/>
      <c r="I253" s="270"/>
      <c r="J253" s="143" t="str">
        <f>IF(OR(AND(C253&lt;&gt;"",D253&gt;E253,WEEKDAY(A253,2)=5),AND(C253="",WEEKDAY(A253,2)&gt;5)),IF(D253="","",ColTime(Data!$J$3,Data!$L$3,D253,E253)),"")</f>
        <v/>
      </c>
      <c r="K253" s="143" t="str">
        <f t="shared" si="85"/>
        <v/>
      </c>
      <c r="L253" s="144" t="str">
        <f t="shared" si="86"/>
        <v/>
      </c>
      <c r="M253" s="144" t="str">
        <f>IFERROR(IF(AND(C253="",WEEKDAY(A253,2)&gt;5),IF(D253="","",(IF(E253-MAX(D253,(15/24))+(E253&lt;D253)&lt;0,0,E253-MAX(D253,(15/24))+($E253&lt;D253)))-(IF((E253-MAX(D253,(23/24))+(E253&lt;D253))&lt;0,0,(E253-MAX(D253,(23/24))+(E253&lt;D253))))),o),"")</f>
        <v/>
      </c>
      <c r="N253" s="144" t="str">
        <f t="shared" si="87"/>
        <v/>
      </c>
      <c r="O253" s="192" t="str">
        <f t="shared" si="88"/>
        <v/>
      </c>
      <c r="P253" s="192" t="str">
        <f t="shared" si="89"/>
        <v/>
      </c>
      <c r="Q253" s="146" t="str">
        <f t="shared" si="73"/>
        <v/>
      </c>
      <c r="R253" s="144" t="str">
        <f>IFERROR(IF(OR(AND(C253="",D253&lt;E253,OR(WEEKDAY(A253,2)=1,WEEKDAY(A253,2)&gt;=6)),AND(C253="",D253&gt;E253,OR(WEEKDAY(A253,2)&gt;=5)),AND(C253&lt;&gt;"",D253&gt;E253,WEEKDAY(A253,2)&gt;=5)),ColTime(Data!$J$6,Data!$L$6,D253,E253),""),"")</f>
        <v/>
      </c>
      <c r="S253" s="212" t="str">
        <f>IFERROR(IF(OR(AND(WEEKDAY(A253,2)&gt;1,WEEKDAY(A253,2)&lt;6,D253&lt;E253,C253=""),AND(C253="",WEEKDAY(A253,2)=1,E253&lt;D253),AND(C253&lt;&gt;"",D253&lt;E253,WEEKDAY(A253,2)&gt;1,WEEKDAY(A253,2)&lt;4),AND(C253&lt;&gt;"",D253&gt;E253,WEEKDAY(A253,2)=1)),ColTime(Data!$J$6,Data!$L$6,D253,E253),""),"")</f>
        <v/>
      </c>
      <c r="T253" s="212"/>
      <c r="U253" s="213" t="str">
        <f>IF(F253="","",IF(AND(C253&lt;&gt;"",OR(D253&lt;E253,AND(D253&gt;E253,C559&lt;&gt;""))),ColTime(Data!$J$6,Data!$L$6,D253,E253),""))</f>
        <v/>
      </c>
      <c r="V253" s="214"/>
      <c r="W253" s="148"/>
      <c r="Z253" s="148"/>
      <c r="AE253" s="194"/>
    </row>
    <row r="254" spans="1:31" ht="15" customHeight="1" x14ac:dyDescent="0.2">
      <c r="A254" s="151">
        <f t="shared" si="72"/>
        <v>44079</v>
      </c>
      <c r="B254" s="160" t="str">
        <f t="shared" si="82"/>
        <v>Lø</v>
      </c>
      <c r="C254" s="161" t="str">
        <f t="shared" si="83"/>
        <v/>
      </c>
      <c r="D254" s="162"/>
      <c r="E254" s="162"/>
      <c r="F254" s="142" t="str">
        <f t="shared" si="84"/>
        <v/>
      </c>
      <c r="G254" s="270"/>
      <c r="H254" s="270"/>
      <c r="I254" s="270"/>
      <c r="J254" s="143" t="str">
        <f>IF(OR(AND(C254&lt;&gt;"",D254&gt;E254,WEEKDAY(A254,2)=5),AND(C254="",WEEKDAY(A254,2)&gt;5)),IF(D254="","",ColTime(Data!$J$3,Data!$L$3,D254,E254)),"")</f>
        <v/>
      </c>
      <c r="K254" s="143" t="str">
        <f t="shared" si="85"/>
        <v/>
      </c>
      <c r="L254" s="144" t="str">
        <f t="shared" si="86"/>
        <v/>
      </c>
      <c r="M254" s="144" t="str">
        <f>IFERROR(IF(AND(C254="",WEEKDAY(A254,2)&gt;5),IF(D254="","",(IF(E254-MAX(D254,(15/24))+(E254&lt;D254)&lt;0,0,E254-MAX(D254,(15/24))+($E254&lt;D254)))-(IF((E254-MAX(D254,(23/24))+(E254&lt;D254))&lt;0,0,(E254-MAX(D254,(23/24))+(E254&lt;D254))))),o),"")</f>
        <v/>
      </c>
      <c r="N254" s="144" t="str">
        <f t="shared" si="87"/>
        <v/>
      </c>
      <c r="O254" s="192" t="str">
        <f t="shared" si="88"/>
        <v/>
      </c>
      <c r="P254" s="192" t="str">
        <f t="shared" si="89"/>
        <v/>
      </c>
      <c r="Q254" s="146" t="str">
        <f t="shared" si="73"/>
        <v/>
      </c>
      <c r="R254" s="144" t="str">
        <f>IFERROR(IF(OR(AND(C254="",D254&lt;E254,OR(WEEKDAY(A254,2)=1,WEEKDAY(A254,2)&gt;=6)),AND(C254="",D254&gt;E254,OR(WEEKDAY(A254,2)&gt;=5)),AND(C254&lt;&gt;"",D254&gt;E254,WEEKDAY(A254,2)&gt;=5)),ColTime(Data!$J$6,Data!$L$6,D254,E254),""),"")</f>
        <v/>
      </c>
      <c r="S254" s="212" t="str">
        <f>IFERROR(IF(OR(AND(WEEKDAY(A254,2)&gt;1,WEEKDAY(A254,2)&lt;6,D254&lt;E254,C254=""),AND(C254="",WEEKDAY(A254,2)=1,E254&lt;D254),AND(C254&lt;&gt;"",D254&lt;E254,WEEKDAY(A254,2)&gt;1,WEEKDAY(A254,2)&lt;4),AND(C254&lt;&gt;"",D254&gt;E254,WEEKDAY(A254,2)=1)),ColTime(Data!$J$6,Data!$L$6,D254,E254),""),"")</f>
        <v/>
      </c>
      <c r="T254" s="212"/>
      <c r="U254" s="213" t="str">
        <f>IF(F254="","",IF(AND(C254&lt;&gt;"",OR(D254&lt;E254,AND(D254&gt;E254,C560&lt;&gt;""))),ColTime(Data!$J$6,Data!$L$6,D254,E254),""))</f>
        <v/>
      </c>
      <c r="V254" s="214"/>
      <c r="W254" s="148"/>
      <c r="Z254" s="148"/>
      <c r="AE254" s="194"/>
    </row>
    <row r="255" spans="1:31" ht="15" customHeight="1" x14ac:dyDescent="0.2">
      <c r="A255" s="151">
        <f t="shared" si="72"/>
        <v>44080</v>
      </c>
      <c r="B255" s="160" t="str">
        <f t="shared" si="82"/>
        <v>Sø</v>
      </c>
      <c r="C255" s="161" t="str">
        <f t="shared" si="83"/>
        <v/>
      </c>
      <c r="D255" s="162"/>
      <c r="E255" s="162"/>
      <c r="F255" s="142" t="str">
        <f t="shared" si="84"/>
        <v/>
      </c>
      <c r="G255" s="270"/>
      <c r="H255" s="270"/>
      <c r="I255" s="270"/>
      <c r="J255" s="143" t="str">
        <f>IF(OR(AND(C255&lt;&gt;"",D255&gt;E255,WEEKDAY(A255,2)=5),AND(C255="",WEEKDAY(A255,2)&gt;5)),IF(D255="","",ColTime(Data!$J$3,Data!$L$3,D255,E255)),"")</f>
        <v/>
      </c>
      <c r="K255" s="143" t="str">
        <f t="shared" si="85"/>
        <v/>
      </c>
      <c r="L255" s="144" t="str">
        <f t="shared" si="86"/>
        <v/>
      </c>
      <c r="M255" s="144" t="str">
        <f>IFERROR(IF(AND(C255="",WEEKDAY(A255,2)&gt;5),IF(D255="","",(IF(E255-MAX(D255,(15/24))+(E255&lt;D255)&lt;0,0,E255-MAX(D255,(15/24))+($E255&lt;D255)))-(IF((E255-MAX(D255,(23/24))+(E255&lt;D255))&lt;0,0,(E255-MAX(D255,(23/24))+(E255&lt;D255))))),o),"")</f>
        <v/>
      </c>
      <c r="N255" s="144" t="str">
        <f t="shared" si="87"/>
        <v/>
      </c>
      <c r="O255" s="192" t="str">
        <f t="shared" si="88"/>
        <v/>
      </c>
      <c r="P255" s="192" t="str">
        <f t="shared" si="89"/>
        <v/>
      </c>
      <c r="Q255" s="146" t="str">
        <f t="shared" si="73"/>
        <v/>
      </c>
      <c r="R255" s="144" t="str">
        <f>IFERROR(IF(OR(AND(C255="",D255&lt;E255,OR(WEEKDAY(A255,2)=1,WEEKDAY(A255,2)&gt;=6)),AND(C255="",D255&gt;E255,OR(WEEKDAY(A255,2)&gt;=5)),AND(C255&lt;&gt;"",D255&gt;E255,WEEKDAY(A255,2)&gt;=5)),ColTime(Data!$J$6,Data!$L$6,D255,E255),""),"")</f>
        <v/>
      </c>
      <c r="S255" s="212" t="str">
        <f>IFERROR(IF(OR(AND(WEEKDAY(A255,2)&gt;1,WEEKDAY(A255,2)&lt;6,D255&lt;E255,C255=""),AND(C255="",WEEKDAY(A255,2)=1,E255&lt;D255),AND(C255&lt;&gt;"",D255&lt;E255,WEEKDAY(A255,2)&gt;1,WEEKDAY(A255,2)&lt;4),AND(C255&lt;&gt;"",D255&gt;E255,WEEKDAY(A255,2)=1)),ColTime(Data!$J$6,Data!$L$6,D255,E255),""),"")</f>
        <v/>
      </c>
      <c r="T255" s="212"/>
      <c r="U255" s="213" t="str">
        <f>IF(F255="","",IF(AND(C255&lt;&gt;"",OR(D255&lt;E255,AND(D255&gt;E255,C561&lt;&gt;""))),ColTime(Data!$J$6,Data!$L$6,D255,E255),""))</f>
        <v/>
      </c>
      <c r="V255" s="214"/>
      <c r="W255" s="148"/>
      <c r="Z255" s="148"/>
      <c r="AE255" s="194"/>
    </row>
    <row r="256" spans="1:31" ht="15" customHeight="1" x14ac:dyDescent="0.2">
      <c r="A256" s="151">
        <f t="shared" si="72"/>
        <v>44081</v>
      </c>
      <c r="B256" s="160" t="str">
        <f t="shared" si="82"/>
        <v>Ma</v>
      </c>
      <c r="C256" s="161" t="str">
        <f t="shared" si="83"/>
        <v/>
      </c>
      <c r="D256" s="162"/>
      <c r="E256" s="162"/>
      <c r="F256" s="142" t="str">
        <f t="shared" si="84"/>
        <v/>
      </c>
      <c r="G256" s="270"/>
      <c r="H256" s="270"/>
      <c r="I256" s="270"/>
      <c r="J256" s="143" t="str">
        <f>IF(OR(AND(C256&lt;&gt;"",D256&gt;E256,WEEKDAY(A256,2)=5),AND(C256="",WEEKDAY(A256,2)&gt;5)),IF(D256="","",ColTime(Data!$J$3,Data!$L$3,D256,E256)),"")</f>
        <v/>
      </c>
      <c r="K256" s="143" t="str">
        <f t="shared" si="85"/>
        <v/>
      </c>
      <c r="L256" s="144" t="str">
        <f t="shared" si="86"/>
        <v/>
      </c>
      <c r="M256" s="144" t="str">
        <f>IFERROR(IF(AND(C256="",WEEKDAY(A256,2)&gt;5),IF(D256="","",(IF(E256-MAX(D256,(15/24))+(E256&lt;D256)&lt;0,0,E256-MAX(D256,(15/24))+($E256&lt;D256)))-(IF((E256-MAX(D256,(23/24))+(E256&lt;D256))&lt;0,0,(E256-MAX(D256,(23/24))+(E256&lt;D256))))),o),"")</f>
        <v/>
      </c>
      <c r="N256" s="144" t="str">
        <f t="shared" si="87"/>
        <v/>
      </c>
      <c r="O256" s="192" t="str">
        <f t="shared" si="88"/>
        <v/>
      </c>
      <c r="P256" s="192" t="str">
        <f t="shared" si="89"/>
        <v/>
      </c>
      <c r="Q256" s="146" t="str">
        <f t="shared" si="73"/>
        <v/>
      </c>
      <c r="R256" s="144" t="str">
        <f>IFERROR(IF(OR(AND(C256="",D256&lt;E256,OR(WEEKDAY(A256,2)=1,WEEKDAY(A256,2)&gt;=6)),AND(C256="",D256&gt;E256,OR(WEEKDAY(A256,2)&gt;=5)),AND(C256&lt;&gt;"",D256&gt;E256,WEEKDAY(A256,2)&gt;=5)),ColTime(Data!$J$6,Data!$L$6,D256,E256),""),"")</f>
        <v/>
      </c>
      <c r="S256" s="212" t="str">
        <f>IFERROR(IF(OR(AND(WEEKDAY(A256,2)&gt;1,WEEKDAY(A256,2)&lt;6,D256&lt;E256,C256=""),AND(C256="",WEEKDAY(A256,2)=1,E256&lt;D256),AND(C256&lt;&gt;"",D256&lt;E256,WEEKDAY(A256,2)&gt;1,WEEKDAY(A256,2)&lt;4),AND(C256&lt;&gt;"",D256&gt;E256,WEEKDAY(A256,2)=1)),ColTime(Data!$J$6,Data!$L$6,D256,E256),""),"")</f>
        <v/>
      </c>
      <c r="T256" s="212"/>
      <c r="U256" s="213" t="str">
        <f>IF(F256="","",IF(AND(C256&lt;&gt;"",OR(D256&lt;E256,AND(D256&gt;E256,C562&lt;&gt;""))),ColTime(Data!$J$6,Data!$L$6,D256,E256),""))</f>
        <v/>
      </c>
      <c r="V256" s="214"/>
      <c r="W256" s="148"/>
      <c r="Z256" s="148"/>
      <c r="AE256" s="194"/>
    </row>
    <row r="257" spans="1:31" ht="15" customHeight="1" x14ac:dyDescent="0.2">
      <c r="A257" s="151">
        <f t="shared" si="72"/>
        <v>44082</v>
      </c>
      <c r="B257" s="160" t="str">
        <f t="shared" si="82"/>
        <v>Ti</v>
      </c>
      <c r="C257" s="161" t="str">
        <f t="shared" si="83"/>
        <v/>
      </c>
      <c r="D257" s="162"/>
      <c r="E257" s="162"/>
      <c r="F257" s="142" t="str">
        <f t="shared" si="84"/>
        <v/>
      </c>
      <c r="G257" s="270"/>
      <c r="H257" s="270"/>
      <c r="I257" s="270"/>
      <c r="J257" s="143" t="str">
        <f>IF(OR(AND(C257&lt;&gt;"",D257&gt;E257,WEEKDAY(A257,2)=5),AND(C257="",WEEKDAY(A257,2)&gt;5)),IF(D257="","",ColTime(Data!$J$3,Data!$L$3,D257,E257)),"")</f>
        <v/>
      </c>
      <c r="K257" s="143" t="str">
        <f t="shared" si="85"/>
        <v/>
      </c>
      <c r="L257" s="144" t="str">
        <f t="shared" si="86"/>
        <v/>
      </c>
      <c r="M257" s="144" t="str">
        <f>IFERROR(IF(AND(C257="",WEEKDAY(A257,2)&gt;5),IF(D257="","",(IF(E257-MAX(D257,(15/24))+(E257&lt;D257)&lt;0,0,E257-MAX(D257,(15/24))+($E257&lt;D257)))-(IF((E257-MAX(D257,(23/24))+(E257&lt;D257))&lt;0,0,(E257-MAX(D257,(23/24))+(E257&lt;D257))))),o),"")</f>
        <v/>
      </c>
      <c r="N257" s="144" t="str">
        <f t="shared" si="87"/>
        <v/>
      </c>
      <c r="O257" s="192" t="str">
        <f t="shared" si="88"/>
        <v/>
      </c>
      <c r="P257" s="192" t="str">
        <f t="shared" si="89"/>
        <v/>
      </c>
      <c r="Q257" s="146" t="str">
        <f t="shared" si="73"/>
        <v/>
      </c>
      <c r="R257" s="144" t="str">
        <f>IFERROR(IF(OR(AND(C257="",D257&lt;E257,OR(WEEKDAY(A257,2)=1,WEEKDAY(A257,2)&gt;=6)),AND(C257="",D257&gt;E257,OR(WEEKDAY(A257,2)&gt;=5)),AND(C257&lt;&gt;"",D257&gt;E257,WEEKDAY(A257,2)&gt;=5)),ColTime(Data!$J$6,Data!$L$6,D257,E257),""),"")</f>
        <v/>
      </c>
      <c r="S257" s="212" t="str">
        <f>IFERROR(IF(OR(AND(WEEKDAY(A257,2)&gt;1,WEEKDAY(A257,2)&lt;6,D257&lt;E257,C257=""),AND(C257="",WEEKDAY(A257,2)=1,E257&lt;D257),AND(C257&lt;&gt;"",D257&lt;E257,WEEKDAY(A257,2)&gt;1,WEEKDAY(A257,2)&lt;4),AND(C257&lt;&gt;"",D257&gt;E257,WEEKDAY(A257,2)=1)),ColTime(Data!$J$6,Data!$L$6,D257,E257),""),"")</f>
        <v/>
      </c>
      <c r="T257" s="212"/>
      <c r="U257" s="213" t="str">
        <f>IF(F257="","",IF(AND(C257&lt;&gt;"",OR(D257&lt;E257,AND(D257&gt;E257,C563&lt;&gt;""))),ColTime(Data!$J$6,Data!$L$6,D257,E257),""))</f>
        <v/>
      </c>
      <c r="V257" s="214"/>
      <c r="W257" s="148"/>
      <c r="Z257" s="148"/>
      <c r="AE257" s="194"/>
    </row>
    <row r="258" spans="1:31" ht="15" customHeight="1" x14ac:dyDescent="0.2">
      <c r="A258" s="151">
        <f t="shared" si="72"/>
        <v>44083</v>
      </c>
      <c r="B258" s="160" t="str">
        <f t="shared" si="82"/>
        <v>On</v>
      </c>
      <c r="C258" s="161" t="str">
        <f t="shared" si="83"/>
        <v/>
      </c>
      <c r="D258" s="162"/>
      <c r="E258" s="162"/>
      <c r="F258" s="142" t="str">
        <f t="shared" si="84"/>
        <v/>
      </c>
      <c r="G258" s="270"/>
      <c r="H258" s="270"/>
      <c r="I258" s="270"/>
      <c r="J258" s="143" t="str">
        <f>IF(OR(AND(C258&lt;&gt;"",D258&gt;E258,WEEKDAY(A258,2)=5),AND(C258="",WEEKDAY(A258,2)&gt;5)),IF(D258="","",ColTime(Data!$J$3,Data!$L$3,D258,E258)),"")</f>
        <v/>
      </c>
      <c r="K258" s="143" t="str">
        <f t="shared" si="85"/>
        <v/>
      </c>
      <c r="L258" s="144" t="str">
        <f t="shared" si="86"/>
        <v/>
      </c>
      <c r="M258" s="144" t="str">
        <f>IFERROR(IF(AND(C258="",WEEKDAY(A258,2)&gt;5),IF(D258="","",(IF(E258-MAX(D258,(15/24))+(E258&lt;D258)&lt;0,0,E258-MAX(D258,(15/24))+($E258&lt;D258)))-(IF((E258-MAX(D258,(23/24))+(E258&lt;D258))&lt;0,0,(E258-MAX(D258,(23/24))+(E258&lt;D258))))),o),"")</f>
        <v/>
      </c>
      <c r="N258" s="144" t="str">
        <f t="shared" si="87"/>
        <v/>
      </c>
      <c r="O258" s="192" t="str">
        <f t="shared" si="88"/>
        <v/>
      </c>
      <c r="P258" s="192" t="str">
        <f t="shared" si="89"/>
        <v/>
      </c>
      <c r="Q258" s="146" t="str">
        <f t="shared" si="73"/>
        <v/>
      </c>
      <c r="R258" s="144" t="str">
        <f>IFERROR(IF(OR(AND(C258="",D258&lt;E258,OR(WEEKDAY(A258,2)=1,WEEKDAY(A258,2)&gt;=6)),AND(C258="",D258&gt;E258,OR(WEEKDAY(A258,2)&gt;=5)),AND(C258&lt;&gt;"",D258&gt;E258,WEEKDAY(A258,2)&gt;=5)),ColTime(Data!$J$6,Data!$L$6,D258,E258),""),"")</f>
        <v/>
      </c>
      <c r="S258" s="212" t="str">
        <f>IFERROR(IF(OR(AND(WEEKDAY(A258,2)&gt;1,WEEKDAY(A258,2)&lt;6,D258&lt;E258,C258=""),AND(C258="",WEEKDAY(A258,2)=1,E258&lt;D258),AND(C258&lt;&gt;"",D258&lt;E258,WEEKDAY(A258,2)&gt;1,WEEKDAY(A258,2)&lt;4),AND(C258&lt;&gt;"",D258&gt;E258,WEEKDAY(A258,2)=1)),ColTime(Data!$J$6,Data!$L$6,D258,E258),""),"")</f>
        <v/>
      </c>
      <c r="T258" s="212"/>
      <c r="U258" s="213" t="str">
        <f>IF(F258="","",IF(AND(C258&lt;&gt;"",OR(D258&lt;E258,AND(D258&gt;E258,C564&lt;&gt;""))),ColTime(Data!$J$6,Data!$L$6,D258,E258),""))</f>
        <v/>
      </c>
      <c r="V258" s="214"/>
      <c r="W258" s="148"/>
      <c r="Z258" s="148"/>
      <c r="AE258" s="194"/>
    </row>
    <row r="259" spans="1:31" ht="15" customHeight="1" x14ac:dyDescent="0.2">
      <c r="A259" s="151">
        <f t="shared" si="72"/>
        <v>44084</v>
      </c>
      <c r="B259" s="160" t="str">
        <f t="shared" si="82"/>
        <v>To</v>
      </c>
      <c r="C259" s="161" t="str">
        <f t="shared" si="83"/>
        <v/>
      </c>
      <c r="D259" s="162"/>
      <c r="E259" s="162"/>
      <c r="F259" s="142" t="str">
        <f t="shared" si="84"/>
        <v/>
      </c>
      <c r="G259" s="270"/>
      <c r="H259" s="270"/>
      <c r="I259" s="270"/>
      <c r="J259" s="143" t="str">
        <f>IF(OR(AND(C259&lt;&gt;"",D259&gt;E259,WEEKDAY(A259,2)=5),AND(C259="",WEEKDAY(A259,2)&gt;5)),IF(D259="","",ColTime(Data!$J$3,Data!$L$3,D259,E259)),"")</f>
        <v/>
      </c>
      <c r="K259" s="143" t="str">
        <f t="shared" si="85"/>
        <v/>
      </c>
      <c r="L259" s="144" t="str">
        <f t="shared" si="86"/>
        <v/>
      </c>
      <c r="M259" s="144" t="str">
        <f>IFERROR(IF(AND(C259="",WEEKDAY(A259,2)&gt;5),IF(D259="","",(IF(E259-MAX(D259,(15/24))+(E259&lt;D259)&lt;0,0,E259-MAX(D259,(15/24))+($E259&lt;D259)))-(IF((E259-MAX(D259,(23/24))+(E259&lt;D259))&lt;0,0,(E259-MAX(D259,(23/24))+(E259&lt;D259))))),o),"")</f>
        <v/>
      </c>
      <c r="N259" s="144" t="str">
        <f t="shared" si="87"/>
        <v/>
      </c>
      <c r="O259" s="192" t="str">
        <f t="shared" si="88"/>
        <v/>
      </c>
      <c r="P259" s="192" t="str">
        <f t="shared" si="89"/>
        <v/>
      </c>
      <c r="Q259" s="146" t="str">
        <f t="shared" si="73"/>
        <v/>
      </c>
      <c r="R259" s="144" t="str">
        <f>IFERROR(IF(OR(AND(C259="",D259&lt;E259,OR(WEEKDAY(A259,2)=1,WEEKDAY(A259,2)&gt;=6)),AND(C259="",D259&gt;E259,OR(WEEKDAY(A259,2)&gt;=5)),AND(C259&lt;&gt;"",D259&gt;E259,WEEKDAY(A259,2)&gt;=5)),ColTime(Data!$J$6,Data!$L$6,D259,E259),""),"")</f>
        <v/>
      </c>
      <c r="S259" s="212" t="str">
        <f>IFERROR(IF(OR(AND(WEEKDAY(A259,2)&gt;1,WEEKDAY(A259,2)&lt;6,D259&lt;E259,C259=""),AND(C259="",WEEKDAY(A259,2)=1,E259&lt;D259),AND(C259&lt;&gt;"",D259&lt;E259,WEEKDAY(A259,2)&gt;1,WEEKDAY(A259,2)&lt;4),AND(C259&lt;&gt;"",D259&gt;E259,WEEKDAY(A259,2)=1)),ColTime(Data!$J$6,Data!$L$6,D259,E259),""),"")</f>
        <v/>
      </c>
      <c r="T259" s="212"/>
      <c r="U259" s="213" t="str">
        <f>IF(F259="","",IF(AND(C259&lt;&gt;"",OR(D259&lt;E259,AND(D259&gt;E259,C565&lt;&gt;""))),ColTime(Data!$J$6,Data!$L$6,D259,E259),""))</f>
        <v/>
      </c>
      <c r="V259" s="214"/>
      <c r="W259" s="148"/>
      <c r="Z259" s="148"/>
      <c r="AE259" s="194"/>
    </row>
    <row r="260" spans="1:31" ht="15" customHeight="1" x14ac:dyDescent="0.2">
      <c r="A260" s="151">
        <f t="shared" si="72"/>
        <v>44085</v>
      </c>
      <c r="B260" s="160" t="str">
        <f t="shared" si="82"/>
        <v>Fr</v>
      </c>
      <c r="C260" s="161" t="str">
        <f t="shared" si="83"/>
        <v/>
      </c>
      <c r="D260" s="162"/>
      <c r="E260" s="162"/>
      <c r="F260" s="142" t="str">
        <f t="shared" si="84"/>
        <v/>
      </c>
      <c r="G260" s="270"/>
      <c r="H260" s="270"/>
      <c r="I260" s="270"/>
      <c r="J260" s="143" t="str">
        <f>IF(OR(AND(C260&lt;&gt;"",D260&gt;E260,WEEKDAY(A260,2)=5),AND(C260="",WEEKDAY(A260,2)&gt;5)),IF(D260="","",ColTime(Data!$J$3,Data!$L$3,D260,E260)),"")</f>
        <v/>
      </c>
      <c r="K260" s="143" t="str">
        <f t="shared" si="85"/>
        <v/>
      </c>
      <c r="L260" s="144" t="str">
        <f t="shared" si="86"/>
        <v/>
      </c>
      <c r="M260" s="144" t="str">
        <f>IFERROR(IF(AND(C260="",WEEKDAY(A260,2)&gt;5),IF(D260="","",(IF(E260-MAX(D260,(15/24))+(E260&lt;D260)&lt;0,0,E260-MAX(D260,(15/24))+($E260&lt;D260)))-(IF((E260-MAX(D260,(23/24))+(E260&lt;D260))&lt;0,0,(E260-MAX(D260,(23/24))+(E260&lt;D260))))),o),"")</f>
        <v/>
      </c>
      <c r="N260" s="144" t="str">
        <f t="shared" si="87"/>
        <v/>
      </c>
      <c r="O260" s="192" t="str">
        <f t="shared" si="88"/>
        <v/>
      </c>
      <c r="P260" s="192" t="str">
        <f t="shared" si="89"/>
        <v/>
      </c>
      <c r="Q260" s="146" t="str">
        <f t="shared" si="73"/>
        <v/>
      </c>
      <c r="R260" s="144" t="str">
        <f>IFERROR(IF(OR(AND(C260="",D260&lt;E260,OR(WEEKDAY(A260,2)=1,WEEKDAY(A260,2)&gt;=6)),AND(C260="",D260&gt;E260,OR(WEEKDAY(A260,2)&gt;=5)),AND(C260&lt;&gt;"",D260&gt;E260,WEEKDAY(A260,2)&gt;=5)),ColTime(Data!$J$6,Data!$L$6,D260,E260),""),"")</f>
        <v/>
      </c>
      <c r="S260" s="212" t="str">
        <f>IFERROR(IF(OR(AND(WEEKDAY(A260,2)&gt;1,WEEKDAY(A260,2)&lt;6,D260&lt;E260,C260=""),AND(C260="",WEEKDAY(A260,2)=1,E260&lt;D260),AND(C260&lt;&gt;"",D260&lt;E260,WEEKDAY(A260,2)&gt;1,WEEKDAY(A260,2)&lt;4),AND(C260&lt;&gt;"",D260&gt;E260,WEEKDAY(A260,2)=1)),ColTime(Data!$J$6,Data!$L$6,D260,E260),""),"")</f>
        <v/>
      </c>
      <c r="T260" s="212"/>
      <c r="U260" s="213" t="str">
        <f>IF(F260="","",IF(AND(C260&lt;&gt;"",OR(D260&lt;E260,AND(D260&gt;E260,C566&lt;&gt;""))),ColTime(Data!$J$6,Data!$L$6,D260,E260),""))</f>
        <v/>
      </c>
      <c r="V260" s="214"/>
      <c r="W260" s="148"/>
      <c r="Z260" s="148"/>
      <c r="AE260" s="194"/>
    </row>
    <row r="261" spans="1:31" ht="15" customHeight="1" x14ac:dyDescent="0.2">
      <c r="A261" s="151">
        <f t="shared" si="72"/>
        <v>44086</v>
      </c>
      <c r="B261" s="160" t="str">
        <f t="shared" si="82"/>
        <v>Lø</v>
      </c>
      <c r="C261" s="161" t="str">
        <f t="shared" si="83"/>
        <v/>
      </c>
      <c r="D261" s="162"/>
      <c r="E261" s="162"/>
      <c r="F261" s="142" t="str">
        <f t="shared" si="84"/>
        <v/>
      </c>
      <c r="G261" s="270"/>
      <c r="H261" s="270"/>
      <c r="I261" s="270"/>
      <c r="J261" s="143" t="str">
        <f>IF(OR(AND(C261&lt;&gt;"",D261&gt;E261,WEEKDAY(A261,2)=5),AND(C261="",WEEKDAY(A261,2)&gt;5)),IF(D261="","",ColTime(Data!$J$3,Data!$L$3,D261,E261)),"")</f>
        <v/>
      </c>
      <c r="K261" s="143" t="str">
        <f t="shared" si="85"/>
        <v/>
      </c>
      <c r="L261" s="144" t="str">
        <f t="shared" si="86"/>
        <v/>
      </c>
      <c r="M261" s="144" t="str">
        <f>IFERROR(IF(AND(C261="",WEEKDAY(A261,2)&gt;5),IF(D261="","",(IF(E261-MAX(D261,(15/24))+(E261&lt;D261)&lt;0,0,E261-MAX(D261,(15/24))+($E261&lt;D261)))-(IF((E261-MAX(D261,(23/24))+(E261&lt;D261))&lt;0,0,(E261-MAX(D261,(23/24))+(E261&lt;D261))))),o),"")</f>
        <v/>
      </c>
      <c r="N261" s="144" t="str">
        <f t="shared" si="87"/>
        <v/>
      </c>
      <c r="O261" s="192" t="str">
        <f t="shared" si="88"/>
        <v/>
      </c>
      <c r="P261" s="192" t="str">
        <f t="shared" si="89"/>
        <v/>
      </c>
      <c r="Q261" s="146" t="str">
        <f t="shared" si="73"/>
        <v/>
      </c>
      <c r="R261" s="144" t="str">
        <f>IFERROR(IF(OR(AND(C261="",D261&lt;E261,OR(WEEKDAY(A261,2)=1,WEEKDAY(A261,2)&gt;=6)),AND(C261="",D261&gt;E261,OR(WEEKDAY(A261,2)&gt;=5)),AND(C261&lt;&gt;"",D261&gt;E261,WEEKDAY(A261,2)&gt;=5)),ColTime(Data!$J$6,Data!$L$6,D261,E261),""),"")</f>
        <v/>
      </c>
      <c r="S261" s="212" t="str">
        <f>IFERROR(IF(OR(AND(WEEKDAY(A261,2)&gt;1,WEEKDAY(A261,2)&lt;6,D261&lt;E261,C261=""),AND(C261="",WEEKDAY(A261,2)=1,E261&lt;D261),AND(C261&lt;&gt;"",D261&lt;E261,WEEKDAY(A261,2)&gt;1,WEEKDAY(A261,2)&lt;4),AND(C261&lt;&gt;"",D261&gt;E261,WEEKDAY(A261,2)=1)),ColTime(Data!$J$6,Data!$L$6,D261,E261),""),"")</f>
        <v/>
      </c>
      <c r="T261" s="212"/>
      <c r="U261" s="213" t="str">
        <f>IF(F261="","",IF(AND(C261&lt;&gt;"",OR(D261&lt;E261,AND(D261&gt;E261,C567&lt;&gt;""))),ColTime(Data!$J$6,Data!$L$6,D261,E261),""))</f>
        <v/>
      </c>
      <c r="V261" s="214"/>
      <c r="W261" s="148"/>
      <c r="Z261" s="148"/>
      <c r="AE261" s="194"/>
    </row>
    <row r="262" spans="1:31" ht="15" customHeight="1" x14ac:dyDescent="0.2">
      <c r="A262" s="151">
        <f t="shared" si="72"/>
        <v>44087</v>
      </c>
      <c r="B262" s="160" t="str">
        <f t="shared" si="82"/>
        <v>Sø</v>
      </c>
      <c r="C262" s="161" t="str">
        <f t="shared" si="83"/>
        <v/>
      </c>
      <c r="D262" s="162"/>
      <c r="E262" s="162"/>
      <c r="F262" s="142" t="str">
        <f t="shared" si="84"/>
        <v/>
      </c>
      <c r="G262" s="270"/>
      <c r="H262" s="270"/>
      <c r="I262" s="270"/>
      <c r="J262" s="143" t="str">
        <f>IF(OR(AND(C262&lt;&gt;"",D262&gt;E262,WEEKDAY(A262,2)=5),AND(C262="",WEEKDAY(A262,2)&gt;5)),IF(D262="","",ColTime(Data!$J$3,Data!$L$3,D262,E262)),"")</f>
        <v/>
      </c>
      <c r="K262" s="143" t="str">
        <f t="shared" si="85"/>
        <v/>
      </c>
      <c r="L262" s="144" t="str">
        <f t="shared" si="86"/>
        <v/>
      </c>
      <c r="M262" s="144" t="str">
        <f>IFERROR(IF(AND(C262="",WEEKDAY(A262,2)&gt;5),IF(D262="","",(IF(E262-MAX(D262,(15/24))+(E262&lt;D262)&lt;0,0,E262-MAX(D262,(15/24))+($E262&lt;D262)))-(IF((E262-MAX(D262,(23/24))+(E262&lt;D262))&lt;0,0,(E262-MAX(D262,(23/24))+(E262&lt;D262))))),o),"")</f>
        <v/>
      </c>
      <c r="N262" s="144" t="str">
        <f t="shared" si="87"/>
        <v/>
      </c>
      <c r="O262" s="192" t="str">
        <f t="shared" si="88"/>
        <v/>
      </c>
      <c r="P262" s="192" t="str">
        <f t="shared" si="89"/>
        <v/>
      </c>
      <c r="Q262" s="146" t="str">
        <f t="shared" si="73"/>
        <v/>
      </c>
      <c r="R262" s="144" t="str">
        <f>IFERROR(IF(OR(AND(C262="",D262&lt;E262,OR(WEEKDAY(A262,2)=1,WEEKDAY(A262,2)&gt;=6)),AND(C262="",D262&gt;E262,OR(WEEKDAY(A262,2)&gt;=5)),AND(C262&lt;&gt;"",D262&gt;E262,WEEKDAY(A262,2)&gt;=5)),ColTime(Data!$J$6,Data!$L$6,D262,E262),""),"")</f>
        <v/>
      </c>
      <c r="S262" s="212" t="str">
        <f>IFERROR(IF(OR(AND(WEEKDAY(A262,2)&gt;1,WEEKDAY(A262,2)&lt;6,D262&lt;E262,C262=""),AND(C262="",WEEKDAY(A262,2)=1,E262&lt;D262),AND(C262&lt;&gt;"",D262&lt;E262,WEEKDAY(A262,2)&gt;1,WEEKDAY(A262,2)&lt;4),AND(C262&lt;&gt;"",D262&gt;E262,WEEKDAY(A262,2)=1)),ColTime(Data!$J$6,Data!$L$6,D262,E262),""),"")</f>
        <v/>
      </c>
      <c r="T262" s="212"/>
      <c r="U262" s="213" t="str">
        <f>IF(F262="","",IF(AND(C262&lt;&gt;"",OR(D262&lt;E262,AND(D262&gt;E262,C568&lt;&gt;""))),ColTime(Data!$J$6,Data!$L$6,D262,E262),""))</f>
        <v/>
      </c>
      <c r="V262" s="214"/>
      <c r="W262" s="148"/>
      <c r="Z262" s="148"/>
      <c r="AE262" s="194"/>
    </row>
    <row r="263" spans="1:31" ht="15" customHeight="1" x14ac:dyDescent="0.2">
      <c r="A263" s="151">
        <f t="shared" ref="A263:A326" si="90">A262+1</f>
        <v>44088</v>
      </c>
      <c r="B263" s="160" t="str">
        <f t="shared" si="82"/>
        <v>Ma</v>
      </c>
      <c r="C263" s="161" t="str">
        <f t="shared" si="83"/>
        <v/>
      </c>
      <c r="D263" s="162"/>
      <c r="E263" s="162"/>
      <c r="F263" s="142" t="str">
        <f t="shared" si="84"/>
        <v/>
      </c>
      <c r="G263" s="270"/>
      <c r="H263" s="270"/>
      <c r="I263" s="270"/>
      <c r="J263" s="143" t="str">
        <f>IF(OR(AND(C263&lt;&gt;"",D263&gt;E263,WEEKDAY(A263,2)=5),AND(C263="",WEEKDAY(A263,2)&gt;5)),IF(D263="","",ColTime(Data!$J$3,Data!$L$3,D263,E263)),"")</f>
        <v/>
      </c>
      <c r="K263" s="143" t="str">
        <f t="shared" si="85"/>
        <v/>
      </c>
      <c r="L263" s="144" t="str">
        <f t="shared" si="86"/>
        <v/>
      </c>
      <c r="M263" s="144" t="str">
        <f>IFERROR(IF(AND(C263="",WEEKDAY(A263,2)&gt;5),IF(D263="","",(IF(E263-MAX(D263,(15/24))+(E263&lt;D263)&lt;0,0,E263-MAX(D263,(15/24))+($E263&lt;D263)))-(IF((E263-MAX(D263,(23/24))+(E263&lt;D263))&lt;0,0,(E263-MAX(D263,(23/24))+(E263&lt;D263))))),o),"")</f>
        <v/>
      </c>
      <c r="N263" s="144" t="str">
        <f t="shared" si="87"/>
        <v/>
      </c>
      <c r="O263" s="192" t="str">
        <f t="shared" si="88"/>
        <v/>
      </c>
      <c r="P263" s="192" t="str">
        <f t="shared" si="89"/>
        <v/>
      </c>
      <c r="Q263" s="146" t="str">
        <f t="shared" si="73"/>
        <v/>
      </c>
      <c r="R263" s="144" t="str">
        <f>IFERROR(IF(OR(AND(C263="",D263&lt;E263,OR(WEEKDAY(A263,2)=1,WEEKDAY(A263,2)&gt;=6)),AND(C263="",D263&gt;E263,OR(WEEKDAY(A263,2)&gt;=5)),AND(C263&lt;&gt;"",D263&gt;E263,WEEKDAY(A263,2)&gt;=5)),ColTime(Data!$J$6,Data!$L$6,D263,E263),""),"")</f>
        <v/>
      </c>
      <c r="S263" s="212" t="str">
        <f>IFERROR(IF(OR(AND(WEEKDAY(A263,2)&gt;1,WEEKDAY(A263,2)&lt;6,D263&lt;E263,C263=""),AND(C263="",WEEKDAY(A263,2)=1,E263&lt;D263),AND(C263&lt;&gt;"",D263&lt;E263,WEEKDAY(A263,2)&gt;1,WEEKDAY(A263,2)&lt;4),AND(C263&lt;&gt;"",D263&gt;E263,WEEKDAY(A263,2)=1)),ColTime(Data!$J$6,Data!$L$6,D263,E263),""),"")</f>
        <v/>
      </c>
      <c r="T263" s="212"/>
      <c r="U263" s="213" t="str">
        <f>IF(F263="","",IF(AND(C263&lt;&gt;"",OR(D263&lt;E263,AND(D263&gt;E263,C569&lt;&gt;""))),ColTime(Data!$J$6,Data!$L$6,D263,E263),""))</f>
        <v/>
      </c>
      <c r="V263" s="214"/>
      <c r="W263" s="148"/>
      <c r="Z263" s="148"/>
      <c r="AE263" s="194"/>
    </row>
    <row r="264" spans="1:31" ht="15" customHeight="1" x14ac:dyDescent="0.2">
      <c r="A264" s="151">
        <f t="shared" si="90"/>
        <v>44089</v>
      </c>
      <c r="B264" s="160" t="str">
        <f t="shared" si="82"/>
        <v>Ti</v>
      </c>
      <c r="C264" s="161" t="str">
        <f t="shared" si="83"/>
        <v/>
      </c>
      <c r="D264" s="162"/>
      <c r="E264" s="162"/>
      <c r="F264" s="142" t="str">
        <f t="shared" si="84"/>
        <v/>
      </c>
      <c r="G264" s="270"/>
      <c r="H264" s="270"/>
      <c r="I264" s="270"/>
      <c r="J264" s="143" t="str">
        <f>IF(OR(AND(C264&lt;&gt;"",D264&gt;E264,WEEKDAY(A264,2)=5),AND(C264="",WEEKDAY(A264,2)&gt;5)),IF(D264="","",ColTime(Data!$J$3,Data!$L$3,D264,E264)),"")</f>
        <v/>
      </c>
      <c r="K264" s="143" t="str">
        <f t="shared" si="85"/>
        <v/>
      </c>
      <c r="L264" s="144" t="str">
        <f t="shared" si="86"/>
        <v/>
      </c>
      <c r="M264" s="144" t="str">
        <f>IFERROR(IF(AND(C264="",WEEKDAY(A264,2)&gt;5),IF(D264="","",(IF(E264-MAX(D264,(15/24))+(E264&lt;D264)&lt;0,0,E264-MAX(D264,(15/24))+($E264&lt;D264)))-(IF((E264-MAX(D264,(23/24))+(E264&lt;D264))&lt;0,0,(E264-MAX(D264,(23/24))+(E264&lt;D264))))),o),"")</f>
        <v/>
      </c>
      <c r="N264" s="144" t="str">
        <f t="shared" si="87"/>
        <v/>
      </c>
      <c r="O264" s="192" t="str">
        <f t="shared" si="88"/>
        <v/>
      </c>
      <c r="P264" s="192" t="str">
        <f t="shared" si="89"/>
        <v/>
      </c>
      <c r="Q264" s="146" t="str">
        <f t="shared" ref="Q264:Q327" si="91">IF(D264="","",IF(C264&lt;&gt;"",IF(D264="","",(IF(E264-MAX(D264,(23/24))+(E264&lt;D264)&lt;0,0,E264-MAX(D264,(23/24))+(E264&lt;D264)))-(IF((E264-MAX(D264,(24/24))+(E264&lt;D264))&lt;0,0,(E264-MAX(D264,(24/24))+(E264&lt;D264))))),0))</f>
        <v/>
      </c>
      <c r="R264" s="144" t="str">
        <f>IFERROR(IF(OR(AND(C264="",D264&lt;E264,OR(WEEKDAY(A264,2)=1,WEEKDAY(A264,2)&gt;=6)),AND(C264="",D264&gt;E264,OR(WEEKDAY(A264,2)&gt;=5)),AND(C264&lt;&gt;"",D264&gt;E264,WEEKDAY(A264,2)&gt;=5)),ColTime(Data!$J$6,Data!$L$6,D264,E264),""),"")</f>
        <v/>
      </c>
      <c r="S264" s="212" t="str">
        <f>IFERROR(IF(OR(AND(WEEKDAY(A264,2)&gt;1,WEEKDAY(A264,2)&lt;6,D264&lt;E264,C264=""),AND(C264="",WEEKDAY(A264,2)=1,E264&lt;D264),AND(C264&lt;&gt;"",D264&lt;E264,WEEKDAY(A264,2)&gt;1,WEEKDAY(A264,2)&lt;4),AND(C264&lt;&gt;"",D264&gt;E264,WEEKDAY(A264,2)=1)),ColTime(Data!$J$6,Data!$L$6,D264,E264),""),"")</f>
        <v/>
      </c>
      <c r="T264" s="212"/>
      <c r="U264" s="213" t="str">
        <f>IF(F264="","",IF(AND(C264&lt;&gt;"",OR(D264&lt;E264,AND(D264&gt;E264,C570&lt;&gt;""))),ColTime(Data!$J$6,Data!$L$6,D264,E264),""))</f>
        <v/>
      </c>
      <c r="V264" s="214"/>
      <c r="W264" s="148"/>
      <c r="Z264" s="148"/>
      <c r="AE264" s="194"/>
    </row>
    <row r="265" spans="1:31" ht="15" customHeight="1" x14ac:dyDescent="0.2">
      <c r="A265" s="151">
        <f t="shared" si="90"/>
        <v>44090</v>
      </c>
      <c r="B265" s="160" t="str">
        <f t="shared" si="82"/>
        <v>On</v>
      </c>
      <c r="C265" s="161" t="str">
        <f t="shared" si="83"/>
        <v/>
      </c>
      <c r="D265" s="162"/>
      <c r="E265" s="162"/>
      <c r="F265" s="142" t="str">
        <f t="shared" si="84"/>
        <v/>
      </c>
      <c r="G265" s="270"/>
      <c r="H265" s="270"/>
      <c r="I265" s="270"/>
      <c r="J265" s="143" t="str">
        <f>IF(OR(AND(C265&lt;&gt;"",D265&gt;E265,WEEKDAY(A265,2)=5),AND(C265="",WEEKDAY(A265,2)&gt;5)),IF(D265="","",ColTime(Data!$J$3,Data!$L$3,D265,E265)),"")</f>
        <v/>
      </c>
      <c r="K265" s="143" t="str">
        <f t="shared" si="85"/>
        <v/>
      </c>
      <c r="L265" s="144" t="str">
        <f t="shared" si="86"/>
        <v/>
      </c>
      <c r="M265" s="144" t="str">
        <f>IFERROR(IF(AND(C265="",WEEKDAY(A265,2)&gt;5),IF(D265="","",(IF(E265-MAX(D265,(15/24))+(E265&lt;D265)&lt;0,0,E265-MAX(D265,(15/24))+($E265&lt;D265)))-(IF((E265-MAX(D265,(23/24))+(E265&lt;D265))&lt;0,0,(E265-MAX(D265,(23/24))+(E265&lt;D265))))),o),"")</f>
        <v/>
      </c>
      <c r="N265" s="144" t="str">
        <f t="shared" si="87"/>
        <v/>
      </c>
      <c r="O265" s="192" t="str">
        <f t="shared" si="88"/>
        <v/>
      </c>
      <c r="P265" s="192" t="str">
        <f t="shared" si="89"/>
        <v/>
      </c>
      <c r="Q265" s="146" t="str">
        <f t="shared" si="91"/>
        <v/>
      </c>
      <c r="R265" s="144" t="str">
        <f>IFERROR(IF(OR(AND(C265="",D265&lt;E265,OR(WEEKDAY(A265,2)=1,WEEKDAY(A265,2)&gt;=6)),AND(C265="",D265&gt;E265,OR(WEEKDAY(A265,2)&gt;=5)),AND(C265&lt;&gt;"",D265&gt;E265,WEEKDAY(A265,2)&gt;=5)),ColTime(Data!$J$6,Data!$L$6,D265,E265),""),"")</f>
        <v/>
      </c>
      <c r="S265" s="212" t="str">
        <f>IFERROR(IF(OR(AND(WEEKDAY(A265,2)&gt;1,WEEKDAY(A265,2)&lt;6,D265&lt;E265,C265=""),AND(C265="",WEEKDAY(A265,2)=1,E265&lt;D265),AND(C265&lt;&gt;"",D265&lt;E265,WEEKDAY(A265,2)&gt;1,WEEKDAY(A265,2)&lt;4),AND(C265&lt;&gt;"",D265&gt;E265,WEEKDAY(A265,2)=1)),ColTime(Data!$J$6,Data!$L$6,D265,E265),""),"")</f>
        <v/>
      </c>
      <c r="T265" s="212"/>
      <c r="U265" s="213" t="str">
        <f>IF(F265="","",IF(AND(C265&lt;&gt;"",OR(D265&lt;E265,AND(D265&gt;E265,C571&lt;&gt;""))),ColTime(Data!$J$6,Data!$L$6,D265,E265),""))</f>
        <v/>
      </c>
      <c r="V265" s="214"/>
      <c r="W265" s="148"/>
      <c r="Z265" s="148"/>
      <c r="AE265" s="194"/>
    </row>
    <row r="266" spans="1:31" ht="15" customHeight="1" x14ac:dyDescent="0.2">
      <c r="A266" s="151">
        <f t="shared" si="90"/>
        <v>44091</v>
      </c>
      <c r="B266" s="160" t="str">
        <f t="shared" si="82"/>
        <v>To</v>
      </c>
      <c r="C266" s="161" t="str">
        <f t="shared" si="83"/>
        <v/>
      </c>
      <c r="D266" s="162"/>
      <c r="E266" s="162"/>
      <c r="F266" s="142" t="str">
        <f t="shared" si="84"/>
        <v/>
      </c>
      <c r="G266" s="270"/>
      <c r="H266" s="270"/>
      <c r="I266" s="270"/>
      <c r="J266" s="143" t="str">
        <f>IF(OR(AND(C266&lt;&gt;"",D266&gt;E266,WEEKDAY(A266,2)=5),AND(C266="",WEEKDAY(A266,2)&gt;5)),IF(D266="","",ColTime(Data!$J$3,Data!$L$3,D266,E266)),"")</f>
        <v/>
      </c>
      <c r="K266" s="143" t="str">
        <f t="shared" si="85"/>
        <v/>
      </c>
      <c r="L266" s="144" t="str">
        <f t="shared" si="86"/>
        <v/>
      </c>
      <c r="M266" s="144" t="str">
        <f>IFERROR(IF(AND(C266="",WEEKDAY(A266,2)&gt;5),IF(D266="","",(IF(E266-MAX(D266,(15/24))+(E266&lt;D266)&lt;0,0,E266-MAX(D266,(15/24))+($E266&lt;D266)))-(IF((E266-MAX(D266,(23/24))+(E266&lt;D266))&lt;0,0,(E266-MAX(D266,(23/24))+(E266&lt;D266))))),o),"")</f>
        <v/>
      </c>
      <c r="N266" s="144" t="str">
        <f t="shared" si="87"/>
        <v/>
      </c>
      <c r="O266" s="192" t="str">
        <f t="shared" si="88"/>
        <v/>
      </c>
      <c r="P266" s="192" t="str">
        <f t="shared" si="89"/>
        <v/>
      </c>
      <c r="Q266" s="146" t="str">
        <f t="shared" si="91"/>
        <v/>
      </c>
      <c r="R266" s="144" t="str">
        <f>IFERROR(IF(OR(AND(C266="",D266&lt;E266,OR(WEEKDAY(A266,2)=1,WEEKDAY(A266,2)&gt;=6)),AND(C266="",D266&gt;E266,OR(WEEKDAY(A266,2)&gt;=5)),AND(C266&lt;&gt;"",D266&gt;E266,WEEKDAY(A266,2)&gt;=5)),ColTime(Data!$J$6,Data!$L$6,D266,E266),""),"")</f>
        <v/>
      </c>
      <c r="S266" s="212" t="str">
        <f>IFERROR(IF(OR(AND(WEEKDAY(A266,2)&gt;1,WEEKDAY(A266,2)&lt;6,D266&lt;E266,C266=""),AND(C266="",WEEKDAY(A266,2)=1,E266&lt;D266),AND(C266&lt;&gt;"",D266&lt;E266,WEEKDAY(A266,2)&gt;1,WEEKDAY(A266,2)&lt;4),AND(C266&lt;&gt;"",D266&gt;E266,WEEKDAY(A266,2)=1)),ColTime(Data!$J$6,Data!$L$6,D266,E266),""),"")</f>
        <v/>
      </c>
      <c r="T266" s="212"/>
      <c r="U266" s="213" t="str">
        <f>IF(F266="","",IF(AND(C266&lt;&gt;"",OR(D266&lt;E266,AND(D266&gt;E266,C572&lt;&gt;""))),ColTime(Data!$J$6,Data!$L$6,D266,E266),""))</f>
        <v/>
      </c>
      <c r="V266" s="214"/>
      <c r="W266" s="148"/>
      <c r="Z266" s="148"/>
      <c r="AE266" s="194"/>
    </row>
    <row r="267" spans="1:31" ht="15" customHeight="1" x14ac:dyDescent="0.2">
      <c r="A267" s="151">
        <f t="shared" si="90"/>
        <v>44092</v>
      </c>
      <c r="B267" s="160" t="str">
        <f t="shared" si="82"/>
        <v>Fr</v>
      </c>
      <c r="C267" s="161" t="str">
        <f t="shared" si="83"/>
        <v/>
      </c>
      <c r="D267" s="162"/>
      <c r="E267" s="162"/>
      <c r="F267" s="142" t="str">
        <f t="shared" si="84"/>
        <v/>
      </c>
      <c r="G267" s="270"/>
      <c r="H267" s="270"/>
      <c r="I267" s="270"/>
      <c r="J267" s="143" t="str">
        <f>IF(OR(AND(C267&lt;&gt;"",D267&gt;E267,WEEKDAY(A267,2)=5),AND(C267="",WEEKDAY(A267,2)&gt;5)),IF(D267="","",ColTime(Data!$J$3,Data!$L$3,D267,E267)),"")</f>
        <v/>
      </c>
      <c r="K267" s="143" t="str">
        <f t="shared" si="85"/>
        <v/>
      </c>
      <c r="L267" s="144" t="str">
        <f t="shared" si="86"/>
        <v/>
      </c>
      <c r="M267" s="144" t="str">
        <f>IFERROR(IF(AND(C267="",WEEKDAY(A267,2)&gt;5),IF(D267="","",(IF(E267-MAX(D267,(15/24))+(E267&lt;D267)&lt;0,0,E267-MAX(D267,(15/24))+($E267&lt;D267)))-(IF((E267-MAX(D267,(23/24))+(E267&lt;D267))&lt;0,0,(E267-MAX(D267,(23/24))+(E267&lt;D267))))),o),"")</f>
        <v/>
      </c>
      <c r="N267" s="144" t="str">
        <f t="shared" si="87"/>
        <v/>
      </c>
      <c r="O267" s="192" t="str">
        <f t="shared" si="88"/>
        <v/>
      </c>
      <c r="P267" s="192" t="str">
        <f t="shared" si="89"/>
        <v/>
      </c>
      <c r="Q267" s="146" t="str">
        <f t="shared" si="91"/>
        <v/>
      </c>
      <c r="R267" s="144" t="str">
        <f>IFERROR(IF(OR(AND(C267="",D267&lt;E267,OR(WEEKDAY(A267,2)=1,WEEKDAY(A267,2)&gt;=6)),AND(C267="",D267&gt;E267,OR(WEEKDAY(A267,2)&gt;=5)),AND(C267&lt;&gt;"",D267&gt;E267,WEEKDAY(A267,2)&gt;=5)),ColTime(Data!$J$6,Data!$L$6,D267,E267),""),"")</f>
        <v/>
      </c>
      <c r="S267" s="212" t="str">
        <f>IFERROR(IF(OR(AND(WEEKDAY(A267,2)&gt;1,WEEKDAY(A267,2)&lt;6,D267&lt;E267,C267=""),AND(C267="",WEEKDAY(A267,2)=1,E267&lt;D267),AND(C267&lt;&gt;"",D267&lt;E267,WEEKDAY(A267,2)&gt;1,WEEKDAY(A267,2)&lt;4),AND(C267&lt;&gt;"",D267&gt;E267,WEEKDAY(A267,2)=1)),ColTime(Data!$J$6,Data!$L$6,D267,E267),""),"")</f>
        <v/>
      </c>
      <c r="T267" s="212"/>
      <c r="U267" s="213" t="str">
        <f>IF(F267="","",IF(AND(C267&lt;&gt;"",OR(D267&lt;E267,AND(D267&gt;E267,C573&lt;&gt;""))),ColTime(Data!$J$6,Data!$L$6,D267,E267),""))</f>
        <v/>
      </c>
      <c r="V267" s="214"/>
      <c r="W267" s="148"/>
      <c r="Z267" s="148"/>
      <c r="AE267" s="194"/>
    </row>
    <row r="268" spans="1:31" ht="15" customHeight="1" x14ac:dyDescent="0.2">
      <c r="A268" s="151">
        <f t="shared" si="90"/>
        <v>44093</v>
      </c>
      <c r="B268" s="160" t="str">
        <f t="shared" si="82"/>
        <v>Lø</v>
      </c>
      <c r="C268" s="161" t="str">
        <f t="shared" si="83"/>
        <v/>
      </c>
      <c r="D268" s="162"/>
      <c r="E268" s="162"/>
      <c r="F268" s="142" t="str">
        <f t="shared" si="84"/>
        <v/>
      </c>
      <c r="G268" s="270"/>
      <c r="H268" s="270"/>
      <c r="I268" s="270"/>
      <c r="J268" s="143" t="str">
        <f>IF(OR(AND(C268&lt;&gt;"",D268&gt;E268,WEEKDAY(A268,2)=5),AND(C268="",WEEKDAY(A268,2)&gt;5)),IF(D268="","",ColTime(Data!$J$3,Data!$L$3,D268,E268)),"")</f>
        <v/>
      </c>
      <c r="K268" s="143" t="str">
        <f t="shared" si="85"/>
        <v/>
      </c>
      <c r="L268" s="144" t="str">
        <f t="shared" si="86"/>
        <v/>
      </c>
      <c r="M268" s="144" t="str">
        <f>IFERROR(IF(AND(C268="",WEEKDAY(A268,2)&gt;5),IF(D268="","",(IF(E268-MAX(D268,(15/24))+(E268&lt;D268)&lt;0,0,E268-MAX(D268,(15/24))+($E268&lt;D268)))-(IF((E268-MAX(D268,(23/24))+(E268&lt;D268))&lt;0,0,(E268-MAX(D268,(23/24))+(E268&lt;D268))))),o),"")</f>
        <v/>
      </c>
      <c r="N268" s="144" t="str">
        <f t="shared" si="87"/>
        <v/>
      </c>
      <c r="O268" s="192" t="str">
        <f t="shared" si="88"/>
        <v/>
      </c>
      <c r="P268" s="192" t="str">
        <f t="shared" si="89"/>
        <v/>
      </c>
      <c r="Q268" s="146" t="str">
        <f t="shared" si="91"/>
        <v/>
      </c>
      <c r="R268" s="144" t="str">
        <f>IFERROR(IF(OR(AND(C268="",D268&lt;E268,OR(WEEKDAY(A268,2)=1,WEEKDAY(A268,2)&gt;=6)),AND(C268="",D268&gt;E268,OR(WEEKDAY(A268,2)&gt;=5)),AND(C268&lt;&gt;"",D268&gt;E268,WEEKDAY(A268,2)&gt;=5)),ColTime(Data!$J$6,Data!$L$6,D268,E268),""),"")</f>
        <v/>
      </c>
      <c r="S268" s="212" t="str">
        <f>IFERROR(IF(OR(AND(WEEKDAY(A268,2)&gt;1,WEEKDAY(A268,2)&lt;6,D268&lt;E268,C268=""),AND(C268="",WEEKDAY(A268,2)=1,E268&lt;D268),AND(C268&lt;&gt;"",D268&lt;E268,WEEKDAY(A268,2)&gt;1,WEEKDAY(A268,2)&lt;4),AND(C268&lt;&gt;"",D268&gt;E268,WEEKDAY(A268,2)=1)),ColTime(Data!$J$6,Data!$L$6,D268,E268),""),"")</f>
        <v/>
      </c>
      <c r="T268" s="212"/>
      <c r="U268" s="213" t="str">
        <f>IF(F268="","",IF(AND(C268&lt;&gt;"",OR(D268&lt;E268,AND(D268&gt;E268,C574&lt;&gt;""))),ColTime(Data!$J$6,Data!$L$6,D268,E268),""))</f>
        <v/>
      </c>
      <c r="V268" s="214"/>
      <c r="W268" s="148"/>
      <c r="Z268" s="148"/>
      <c r="AE268" s="194"/>
    </row>
    <row r="269" spans="1:31" ht="15" customHeight="1" x14ac:dyDescent="0.2">
      <c r="A269" s="151">
        <f t="shared" si="90"/>
        <v>44094</v>
      </c>
      <c r="B269" s="160" t="str">
        <f t="shared" si="82"/>
        <v>Sø</v>
      </c>
      <c r="C269" s="161" t="str">
        <f t="shared" si="83"/>
        <v/>
      </c>
      <c r="D269" s="162"/>
      <c r="E269" s="162"/>
      <c r="F269" s="142" t="str">
        <f t="shared" si="84"/>
        <v/>
      </c>
      <c r="G269" s="270"/>
      <c r="H269" s="270"/>
      <c r="I269" s="270"/>
      <c r="J269" s="143" t="str">
        <f>IF(OR(AND(C269&lt;&gt;"",D269&gt;E269,WEEKDAY(A269,2)=5),AND(C269="",WEEKDAY(A269,2)&gt;5)),IF(D269="","",ColTime(Data!$J$3,Data!$L$3,D269,E269)),"")</f>
        <v/>
      </c>
      <c r="K269" s="143" t="str">
        <f t="shared" si="85"/>
        <v/>
      </c>
      <c r="L269" s="144" t="str">
        <f t="shared" si="86"/>
        <v/>
      </c>
      <c r="M269" s="144" t="str">
        <f>IFERROR(IF(AND(C269="",WEEKDAY(A269,2)&gt;5),IF(D269="","",(IF(E269-MAX(D269,(15/24))+(E269&lt;D269)&lt;0,0,E269-MAX(D269,(15/24))+($E269&lt;D269)))-(IF((E269-MAX(D269,(23/24))+(E269&lt;D269))&lt;0,0,(E269-MAX(D269,(23/24))+(E269&lt;D269))))),o),"")</f>
        <v/>
      </c>
      <c r="N269" s="144" t="str">
        <f t="shared" si="87"/>
        <v/>
      </c>
      <c r="O269" s="192" t="str">
        <f t="shared" si="88"/>
        <v/>
      </c>
      <c r="P269" s="192" t="str">
        <f t="shared" si="89"/>
        <v/>
      </c>
      <c r="Q269" s="146" t="str">
        <f t="shared" si="91"/>
        <v/>
      </c>
      <c r="R269" s="144" t="str">
        <f>IFERROR(IF(OR(AND(C269="",D269&lt;E269,OR(WEEKDAY(A269,2)=1,WEEKDAY(A269,2)&gt;=6)),AND(C269="",D269&gt;E269,OR(WEEKDAY(A269,2)&gt;=5)),AND(C269&lt;&gt;"",D269&gt;E269,WEEKDAY(A269,2)&gt;=5)),ColTime(Data!$J$6,Data!$L$6,D269,E269),""),"")</f>
        <v/>
      </c>
      <c r="S269" s="212" t="str">
        <f>IFERROR(IF(OR(AND(WEEKDAY(A269,2)&gt;1,WEEKDAY(A269,2)&lt;6,D269&lt;E269,C269=""),AND(C269="",WEEKDAY(A269,2)=1,E269&lt;D269),AND(C269&lt;&gt;"",D269&lt;E269,WEEKDAY(A269,2)&gt;1,WEEKDAY(A269,2)&lt;4),AND(C269&lt;&gt;"",D269&gt;E269,WEEKDAY(A269,2)=1)),ColTime(Data!$J$6,Data!$L$6,D269,E269),""),"")</f>
        <v/>
      </c>
      <c r="T269" s="212"/>
      <c r="U269" s="213" t="str">
        <f>IF(F269="","",IF(AND(C269&lt;&gt;"",OR(D269&lt;E269,AND(D269&gt;E269,C575&lt;&gt;""))),ColTime(Data!$J$6,Data!$L$6,D269,E269),""))</f>
        <v/>
      </c>
      <c r="V269" s="214"/>
      <c r="W269" s="148"/>
      <c r="Z269" s="148"/>
      <c r="AE269" s="194"/>
    </row>
    <row r="270" spans="1:31" ht="15" customHeight="1" x14ac:dyDescent="0.2">
      <c r="A270" s="151">
        <f t="shared" si="90"/>
        <v>44095</v>
      </c>
      <c r="B270" s="160" t="str">
        <f t="shared" si="82"/>
        <v>Ma</v>
      </c>
      <c r="C270" s="161" t="str">
        <f t="shared" si="83"/>
        <v/>
      </c>
      <c r="D270" s="162"/>
      <c r="E270" s="162"/>
      <c r="F270" s="142" t="str">
        <f t="shared" si="84"/>
        <v/>
      </c>
      <c r="G270" s="270"/>
      <c r="H270" s="270"/>
      <c r="I270" s="270"/>
      <c r="J270" s="143" t="str">
        <f>IF(OR(AND(C270&lt;&gt;"",D270&gt;E270,WEEKDAY(A270,2)=5),AND(C270="",WEEKDAY(A270,2)&gt;5)),IF(D270="","",ColTime(Data!$J$3,Data!$L$3,D270,E270)),"")</f>
        <v/>
      </c>
      <c r="K270" s="143" t="str">
        <f t="shared" si="85"/>
        <v/>
      </c>
      <c r="L270" s="144" t="str">
        <f t="shared" si="86"/>
        <v/>
      </c>
      <c r="M270" s="144" t="str">
        <f>IFERROR(IF(AND(C270="",WEEKDAY(A270,2)&gt;5),IF(D270="","",(IF(E270-MAX(D270,(15/24))+(E270&lt;D270)&lt;0,0,E270-MAX(D270,(15/24))+($E270&lt;D270)))-(IF((E270-MAX(D270,(23/24))+(E270&lt;D270))&lt;0,0,(E270-MAX(D270,(23/24))+(E270&lt;D270))))),o),"")</f>
        <v/>
      </c>
      <c r="N270" s="144" t="str">
        <f t="shared" si="87"/>
        <v/>
      </c>
      <c r="O270" s="192" t="str">
        <f t="shared" si="88"/>
        <v/>
      </c>
      <c r="P270" s="192" t="str">
        <f t="shared" si="89"/>
        <v/>
      </c>
      <c r="Q270" s="146" t="str">
        <f t="shared" si="91"/>
        <v/>
      </c>
      <c r="R270" s="144" t="str">
        <f>IFERROR(IF(OR(AND(C270="",D270&lt;E270,OR(WEEKDAY(A270,2)=1,WEEKDAY(A270,2)&gt;=6)),AND(C270="",D270&gt;E270,OR(WEEKDAY(A270,2)&gt;=5)),AND(C270&lt;&gt;"",D270&gt;E270,WEEKDAY(A270,2)&gt;=5)),ColTime(Data!$J$6,Data!$L$6,D270,E270),""),"")</f>
        <v/>
      </c>
      <c r="S270" s="212" t="str">
        <f>IFERROR(IF(OR(AND(WEEKDAY(A270,2)&gt;1,WEEKDAY(A270,2)&lt;6,D270&lt;E270,C270=""),AND(C270="",WEEKDAY(A270,2)=1,E270&lt;D270),AND(C270&lt;&gt;"",D270&lt;E270,WEEKDAY(A270,2)&gt;1,WEEKDAY(A270,2)&lt;4),AND(C270&lt;&gt;"",D270&gt;E270,WEEKDAY(A270,2)=1)),ColTime(Data!$J$6,Data!$L$6,D270,E270),""),"")</f>
        <v/>
      </c>
      <c r="T270" s="212"/>
      <c r="U270" s="213" t="str">
        <f>IF(F270="","",IF(AND(C270&lt;&gt;"",OR(D270&lt;E270,AND(D270&gt;E270,C576&lt;&gt;""))),ColTime(Data!$J$6,Data!$L$6,D270,E270),""))</f>
        <v/>
      </c>
      <c r="V270" s="214"/>
      <c r="W270" s="148"/>
      <c r="Z270" s="148"/>
      <c r="AE270" s="194"/>
    </row>
    <row r="271" spans="1:31" ht="15" customHeight="1" x14ac:dyDescent="0.2">
      <c r="A271" s="151">
        <f t="shared" si="90"/>
        <v>44096</v>
      </c>
      <c r="B271" s="160" t="str">
        <f t="shared" si="82"/>
        <v>Ti</v>
      </c>
      <c r="C271" s="161" t="str">
        <f t="shared" si="83"/>
        <v/>
      </c>
      <c r="D271" s="162"/>
      <c r="E271" s="162"/>
      <c r="F271" s="142" t="str">
        <f t="shared" si="84"/>
        <v/>
      </c>
      <c r="G271" s="270"/>
      <c r="H271" s="270"/>
      <c r="I271" s="270"/>
      <c r="J271" s="143" t="str">
        <f>IF(OR(AND(C271&lt;&gt;"",D271&gt;E271,WEEKDAY(A271,2)=5),AND(C271="",WEEKDAY(A271,2)&gt;5)),IF(D271="","",ColTime(Data!$J$3,Data!$L$3,D271,E271)),"")</f>
        <v/>
      </c>
      <c r="K271" s="143" t="str">
        <f t="shared" si="85"/>
        <v/>
      </c>
      <c r="L271" s="144" t="str">
        <f t="shared" si="86"/>
        <v/>
      </c>
      <c r="M271" s="144" t="str">
        <f>IFERROR(IF(AND(C271="",WEEKDAY(A271,2)&gt;5),IF(D271="","",(IF(E271-MAX(D271,(15/24))+(E271&lt;D271)&lt;0,0,E271-MAX(D271,(15/24))+($E271&lt;D271)))-(IF((E271-MAX(D271,(23/24))+(E271&lt;D271))&lt;0,0,(E271-MAX(D271,(23/24))+(E271&lt;D271))))),o),"")</f>
        <v/>
      </c>
      <c r="N271" s="144" t="str">
        <f t="shared" si="87"/>
        <v/>
      </c>
      <c r="O271" s="192" t="str">
        <f t="shared" si="88"/>
        <v/>
      </c>
      <c r="P271" s="192" t="str">
        <f t="shared" si="89"/>
        <v/>
      </c>
      <c r="Q271" s="146" t="str">
        <f t="shared" si="91"/>
        <v/>
      </c>
      <c r="R271" s="144" t="str">
        <f>IFERROR(IF(OR(AND(C271="",D271&lt;E271,OR(WEEKDAY(A271,2)=1,WEEKDAY(A271,2)&gt;=6)),AND(C271="",D271&gt;E271,OR(WEEKDAY(A271,2)&gt;=5)),AND(C271&lt;&gt;"",D271&gt;E271,WEEKDAY(A271,2)&gt;=5)),ColTime(Data!$J$6,Data!$L$6,D271,E271),""),"")</f>
        <v/>
      </c>
      <c r="S271" s="212" t="str">
        <f>IFERROR(IF(OR(AND(WEEKDAY(A271,2)&gt;1,WEEKDAY(A271,2)&lt;6,D271&lt;E271,C271=""),AND(C271="",WEEKDAY(A271,2)=1,E271&lt;D271),AND(C271&lt;&gt;"",D271&lt;E271,WEEKDAY(A271,2)&gt;1,WEEKDAY(A271,2)&lt;4),AND(C271&lt;&gt;"",D271&gt;E271,WEEKDAY(A271,2)=1)),ColTime(Data!$J$6,Data!$L$6,D271,E271),""),"")</f>
        <v/>
      </c>
      <c r="T271" s="212"/>
      <c r="U271" s="213" t="str">
        <f>IF(F271="","",IF(AND(C271&lt;&gt;"",OR(D271&lt;E271,AND(D271&gt;E271,C577&lt;&gt;""))),ColTime(Data!$J$6,Data!$L$6,D271,E271),""))</f>
        <v/>
      </c>
      <c r="V271" s="214"/>
      <c r="W271" s="148"/>
      <c r="Z271" s="148"/>
      <c r="AE271" s="194"/>
    </row>
    <row r="272" spans="1:31" ht="15" customHeight="1" x14ac:dyDescent="0.2">
      <c r="A272" s="151">
        <f t="shared" si="90"/>
        <v>44097</v>
      </c>
      <c r="B272" s="160" t="str">
        <f t="shared" si="82"/>
        <v>On</v>
      </c>
      <c r="C272" s="161" t="str">
        <f t="shared" si="83"/>
        <v/>
      </c>
      <c r="D272" s="162"/>
      <c r="E272" s="162"/>
      <c r="F272" s="142" t="str">
        <f t="shared" si="84"/>
        <v/>
      </c>
      <c r="G272" s="270"/>
      <c r="H272" s="270"/>
      <c r="I272" s="270"/>
      <c r="J272" s="143" t="str">
        <f>IF(OR(AND(C272&lt;&gt;"",D272&gt;E272,WEEKDAY(A272,2)=5),AND(C272="",WEEKDAY(A272,2)&gt;5)),IF(D272="","",ColTime(Data!$J$3,Data!$L$3,D272,E272)),"")</f>
        <v/>
      </c>
      <c r="K272" s="143" t="str">
        <f t="shared" si="85"/>
        <v/>
      </c>
      <c r="L272" s="144" t="str">
        <f t="shared" si="86"/>
        <v/>
      </c>
      <c r="M272" s="144" t="str">
        <f>IFERROR(IF(AND(C272="",WEEKDAY(A272,2)&gt;5),IF(D272="","",(IF(E272-MAX(D272,(15/24))+(E272&lt;D272)&lt;0,0,E272-MAX(D272,(15/24))+($E272&lt;D272)))-(IF((E272-MAX(D272,(23/24))+(E272&lt;D272))&lt;0,0,(E272-MAX(D272,(23/24))+(E272&lt;D272))))),o),"")</f>
        <v/>
      </c>
      <c r="N272" s="144" t="str">
        <f t="shared" si="87"/>
        <v/>
      </c>
      <c r="O272" s="192" t="str">
        <f t="shared" si="88"/>
        <v/>
      </c>
      <c r="P272" s="192" t="str">
        <f t="shared" si="89"/>
        <v/>
      </c>
      <c r="Q272" s="146" t="str">
        <f t="shared" si="91"/>
        <v/>
      </c>
      <c r="R272" s="144" t="str">
        <f>IFERROR(IF(OR(AND(C272="",D272&lt;E272,OR(WEEKDAY(A272,2)=1,WEEKDAY(A272,2)&gt;=6)),AND(C272="",D272&gt;E272,OR(WEEKDAY(A272,2)&gt;=5)),AND(C272&lt;&gt;"",D272&gt;E272,WEEKDAY(A272,2)&gt;=5)),ColTime(Data!$J$6,Data!$L$6,D272,E272),""),"")</f>
        <v/>
      </c>
      <c r="S272" s="212" t="str">
        <f>IFERROR(IF(OR(AND(WEEKDAY(A272,2)&gt;1,WEEKDAY(A272,2)&lt;6,D272&lt;E272,C272=""),AND(C272="",WEEKDAY(A272,2)=1,E272&lt;D272),AND(C272&lt;&gt;"",D272&lt;E272,WEEKDAY(A272,2)&gt;1,WEEKDAY(A272,2)&lt;4),AND(C272&lt;&gt;"",D272&gt;E272,WEEKDAY(A272,2)=1)),ColTime(Data!$J$6,Data!$L$6,D272,E272),""),"")</f>
        <v/>
      </c>
      <c r="T272" s="212"/>
      <c r="U272" s="213" t="str">
        <f>IF(F272="","",IF(AND(C272&lt;&gt;"",OR(D272&lt;E272,AND(D272&gt;E272,C578&lt;&gt;""))),ColTime(Data!$J$6,Data!$L$6,D272,E272),""))</f>
        <v/>
      </c>
      <c r="V272" s="214"/>
      <c r="W272" s="148"/>
      <c r="Z272" s="148"/>
      <c r="AE272" s="194"/>
    </row>
    <row r="273" spans="1:31" ht="15" customHeight="1" x14ac:dyDescent="0.2">
      <c r="A273" s="151">
        <f t="shared" si="90"/>
        <v>44098</v>
      </c>
      <c r="B273" s="160" t="str">
        <f t="shared" si="82"/>
        <v>To</v>
      </c>
      <c r="C273" s="161" t="str">
        <f t="shared" si="83"/>
        <v/>
      </c>
      <c r="D273" s="162"/>
      <c r="E273" s="162"/>
      <c r="F273" s="142" t="str">
        <f t="shared" si="84"/>
        <v/>
      </c>
      <c r="G273" s="270"/>
      <c r="H273" s="270"/>
      <c r="I273" s="270"/>
      <c r="J273" s="143" t="str">
        <f>IF(OR(AND(C273&lt;&gt;"",D273&gt;E273,WEEKDAY(A273,2)=5),AND(C273="",WEEKDAY(A273,2)&gt;5)),IF(D273="","",ColTime(Data!$J$3,Data!$L$3,D273,E273)),"")</f>
        <v/>
      </c>
      <c r="K273" s="143" t="str">
        <f t="shared" si="85"/>
        <v/>
      </c>
      <c r="L273" s="144" t="str">
        <f t="shared" si="86"/>
        <v/>
      </c>
      <c r="M273" s="144" t="str">
        <f>IFERROR(IF(AND(C273="",WEEKDAY(A273,2)&gt;5),IF(D273="","",(IF(E273-MAX(D273,(15/24))+(E273&lt;D273)&lt;0,0,E273-MAX(D273,(15/24))+($E273&lt;D273)))-(IF((E273-MAX(D273,(23/24))+(E273&lt;D273))&lt;0,0,(E273-MAX(D273,(23/24))+(E273&lt;D273))))),o),"")</f>
        <v/>
      </c>
      <c r="N273" s="144" t="str">
        <f t="shared" si="87"/>
        <v/>
      </c>
      <c r="O273" s="192" t="str">
        <f t="shared" si="88"/>
        <v/>
      </c>
      <c r="P273" s="192" t="str">
        <f t="shared" si="89"/>
        <v/>
      </c>
      <c r="Q273" s="146" t="str">
        <f t="shared" si="91"/>
        <v/>
      </c>
      <c r="R273" s="144" t="str">
        <f>IFERROR(IF(OR(AND(C273="",D273&lt;E273,OR(WEEKDAY(A273,2)=1,WEEKDAY(A273,2)&gt;=6)),AND(C273="",D273&gt;E273,OR(WEEKDAY(A273,2)&gt;=5)),AND(C273&lt;&gt;"",D273&gt;E273,WEEKDAY(A273,2)&gt;=5)),ColTime(Data!$J$6,Data!$L$6,D273,E273),""),"")</f>
        <v/>
      </c>
      <c r="S273" s="212" t="str">
        <f>IFERROR(IF(OR(AND(WEEKDAY(A273,2)&gt;1,WEEKDAY(A273,2)&lt;6,D273&lt;E273,C273=""),AND(C273="",WEEKDAY(A273,2)=1,E273&lt;D273),AND(C273&lt;&gt;"",D273&lt;E273,WEEKDAY(A273,2)&gt;1,WEEKDAY(A273,2)&lt;4),AND(C273&lt;&gt;"",D273&gt;E273,WEEKDAY(A273,2)=1)),ColTime(Data!$J$6,Data!$L$6,D273,E273),""),"")</f>
        <v/>
      </c>
      <c r="T273" s="212"/>
      <c r="U273" s="213" t="str">
        <f>IF(F273="","",IF(AND(C273&lt;&gt;"",OR(D273&lt;E273,AND(D273&gt;E273,C579&lt;&gt;""))),ColTime(Data!$J$6,Data!$L$6,D273,E273),""))</f>
        <v/>
      </c>
      <c r="V273" s="214"/>
      <c r="W273" s="148"/>
      <c r="Z273" s="148"/>
      <c r="AE273" s="194"/>
    </row>
    <row r="274" spans="1:31" ht="15" customHeight="1" x14ac:dyDescent="0.2">
      <c r="A274" s="151">
        <f t="shared" si="90"/>
        <v>44099</v>
      </c>
      <c r="B274" s="160" t="str">
        <f t="shared" ref="B274:B303" si="92">PROPER(TEXT(A274,"ddd"))</f>
        <v>Fr</v>
      </c>
      <c r="C274" s="161" t="str">
        <f t="shared" ref="C274:C303" si="93">HelligdagsNavn(A274,0,0)</f>
        <v/>
      </c>
      <c r="D274" s="162"/>
      <c r="E274" s="162"/>
      <c r="F274" s="142" t="str">
        <f t="shared" ref="F274:F303" si="94">IF(D274="","",(E274-D274)+(D274&gt;E274))</f>
        <v/>
      </c>
      <c r="G274" s="270"/>
      <c r="H274" s="270"/>
      <c r="I274" s="270"/>
      <c r="J274" s="143" t="str">
        <f>IF(OR(AND(C274&lt;&gt;"",D274&gt;E274,WEEKDAY(A274,2)=5),AND(C274="",WEEKDAY(A274,2)&gt;5)),IF(D274="","",ColTime(Data!$J$3,Data!$L$3,D274,E274)),"")</f>
        <v/>
      </c>
      <c r="K274" s="143" t="str">
        <f t="shared" ref="K274:K303" si="95">IF(C274&lt;&gt;"",IF(D274="","",(IF(E274-MAX(D274,(7/24))+(E274&lt;D274)&lt;0,0,E274-MAX(D274,(7/24))+(E274&lt;D274)))-(IF((E274-MAX(D274,(15/24))+(E274&lt;D274))&lt;0,0,(E274-MAX(D274,(15/24))+(E274&lt;D274))))),"")</f>
        <v/>
      </c>
      <c r="L274" s="144" t="str">
        <f t="shared" ref="L274:L303" si="96">IFERROR(IF(AND(C274="",WEEKDAY(A274,2)&lt;6),IF(D274="","",(IF(E274-MAX(D274,(15/24))+(E274&lt;D274)&lt;0,0,E274-MAX(D274,(15/24))+(E274&lt;D274)))-(IF((E274-MAX(D274,(23/24))+(E274&lt;D274))&lt;0,0,(E274-MAX(D274,(23/24))+(E274&lt;D274))))),""),"")</f>
        <v/>
      </c>
      <c r="M274" s="144" t="str">
        <f>IFERROR(IF(AND(C274="",WEEKDAY(A274,2)&gt;5),IF(D274="","",(IF(E274-MAX(D274,(15/24))+(E274&lt;D274)&lt;0,0,E274-MAX(D274,(15/24))+($E274&lt;D274)))-(IF((E274-MAX(D274,(23/24))+(E274&lt;D274))&lt;0,0,(E274-MAX(D274,(23/24))+(E274&lt;D274))))),o),"")</f>
        <v/>
      </c>
      <c r="N274" s="144" t="str">
        <f t="shared" ref="N274:N303" si="97">IF(C274&lt;&gt;"",IF(D274="","",(IF(E274-MAX(D274,(15/24))+(E274&lt;D274)&lt;0,0,E274-MAX(D274,(15/24))+(E274&lt;D274)))-(IF((E274-MAX(D274,(23/24))+(E274&lt;D274))&lt;0,0,(E274-MAX(D274,(23/24))+(E274&lt;D274))))),"")</f>
        <v/>
      </c>
      <c r="O274" s="192" t="str">
        <f t="shared" ref="O274:O303" si="98">IF(A274="","",IF(AND(C274="",WEEKDAY(A274,2)&lt;5),IF(D274="","",(IF(E274-MAX(D274,(23/24))+(E274&lt;D274)&lt;0,0,E274-MAX(D274,(23/24))+(E274&lt;D274)))-(IF((E274-MAX(D274,(24/24))+(E274&lt;D274))&lt;0,0,(E274-MAX(D274,(24/24))+(E274&lt;D274))))),""))</f>
        <v/>
      </c>
      <c r="P274" s="192" t="str">
        <f t="shared" ref="P274:P303" si="99">IFERROR(IF(AND(C274="",WEEKDAY(A274,2)&gt;4),IF(D274="","",(IF(E274-MAX(D274,(23/24))+(E274&lt;D274)&lt;0,0,E274-MAX(D274,(23/24))+(E274&lt;D274)))-(IF((E274-MAX(D274,(24/24))+(E274&lt;D274))&lt;0,0,(E274-MAX(D274,(24/24))+(E274&lt;D274))))),""),"")</f>
        <v/>
      </c>
      <c r="Q274" s="146" t="str">
        <f t="shared" si="91"/>
        <v/>
      </c>
      <c r="R274" s="144" t="str">
        <f>IFERROR(IF(OR(AND(C274="",D274&lt;E274,OR(WEEKDAY(A274,2)=1,WEEKDAY(A274,2)&gt;=6)),AND(C274="",D274&gt;E274,OR(WEEKDAY(A274,2)&gt;=5)),AND(C274&lt;&gt;"",D274&gt;E274,WEEKDAY(A274,2)&gt;=5)),ColTime(Data!$J$6,Data!$L$6,D274,E274),""),"")</f>
        <v/>
      </c>
      <c r="S274" s="212" t="str">
        <f>IFERROR(IF(OR(AND(WEEKDAY(A274,2)&gt;1,WEEKDAY(A274,2)&lt;6,D274&lt;E274,C274=""),AND(C274="",WEEKDAY(A274,2)=1,E274&lt;D274),AND(C274&lt;&gt;"",D274&lt;E274,WEEKDAY(A274,2)&gt;1,WEEKDAY(A274,2)&lt;4),AND(C274&lt;&gt;"",D274&gt;E274,WEEKDAY(A274,2)=1)),ColTime(Data!$J$6,Data!$L$6,D274,E274),""),"")</f>
        <v/>
      </c>
      <c r="T274" s="212"/>
      <c r="U274" s="213" t="str">
        <f>IF(F274="","",IF(AND(C274&lt;&gt;"",OR(D274&lt;E274,AND(D274&gt;E274,C580&lt;&gt;""))),ColTime(Data!$J$6,Data!$L$6,D274,E274),""))</f>
        <v/>
      </c>
      <c r="V274" s="214"/>
      <c r="W274" s="148"/>
      <c r="Z274" s="148"/>
      <c r="AE274" s="194"/>
    </row>
    <row r="275" spans="1:31" ht="15" customHeight="1" x14ac:dyDescent="0.2">
      <c r="A275" s="151">
        <f t="shared" si="90"/>
        <v>44100</v>
      </c>
      <c r="B275" s="160" t="str">
        <f t="shared" si="92"/>
        <v>Lø</v>
      </c>
      <c r="C275" s="161" t="str">
        <f t="shared" si="93"/>
        <v/>
      </c>
      <c r="D275" s="162"/>
      <c r="E275" s="162"/>
      <c r="F275" s="142" t="str">
        <f t="shared" si="94"/>
        <v/>
      </c>
      <c r="G275" s="270"/>
      <c r="H275" s="270"/>
      <c r="I275" s="270"/>
      <c r="J275" s="143" t="str">
        <f>IF(OR(AND(C275&lt;&gt;"",D275&gt;E275,WEEKDAY(A275,2)=5),AND(C275="",WEEKDAY(A275,2)&gt;5)),IF(D275="","",ColTime(Data!$J$3,Data!$L$3,D275,E275)),"")</f>
        <v/>
      </c>
      <c r="K275" s="143" t="str">
        <f t="shared" si="95"/>
        <v/>
      </c>
      <c r="L275" s="144" t="str">
        <f t="shared" si="96"/>
        <v/>
      </c>
      <c r="M275" s="144" t="str">
        <f>IFERROR(IF(AND(C275="",WEEKDAY(A275,2)&gt;5),IF(D275="","",(IF(E275-MAX(D275,(15/24))+(E275&lt;D275)&lt;0,0,E275-MAX(D275,(15/24))+($E275&lt;D275)))-(IF((E275-MAX(D275,(23/24))+(E275&lt;D275))&lt;0,0,(E275-MAX(D275,(23/24))+(E275&lt;D275))))),o),"")</f>
        <v/>
      </c>
      <c r="N275" s="144" t="str">
        <f t="shared" si="97"/>
        <v/>
      </c>
      <c r="O275" s="192" t="str">
        <f t="shared" si="98"/>
        <v/>
      </c>
      <c r="P275" s="192" t="str">
        <f t="shared" si="99"/>
        <v/>
      </c>
      <c r="Q275" s="146" t="str">
        <f t="shared" si="91"/>
        <v/>
      </c>
      <c r="R275" s="144" t="str">
        <f>IFERROR(IF(OR(AND(C275="",D275&lt;E275,OR(WEEKDAY(A275,2)=1,WEEKDAY(A275,2)&gt;=6)),AND(C275="",D275&gt;E275,OR(WEEKDAY(A275,2)&gt;=5)),AND(C275&lt;&gt;"",D275&gt;E275,WEEKDAY(A275,2)&gt;=5)),ColTime(Data!$J$6,Data!$L$6,D275,E275),""),"")</f>
        <v/>
      </c>
      <c r="S275" s="212" t="str">
        <f>IFERROR(IF(OR(AND(WEEKDAY(A275,2)&gt;1,WEEKDAY(A275,2)&lt;6,D275&lt;E275,C275=""),AND(C275="",WEEKDAY(A275,2)=1,E275&lt;D275),AND(C275&lt;&gt;"",D275&lt;E275,WEEKDAY(A275,2)&gt;1,WEEKDAY(A275,2)&lt;4),AND(C275&lt;&gt;"",D275&gt;E275,WEEKDAY(A275,2)=1)),ColTime(Data!$J$6,Data!$L$6,D275,E275),""),"")</f>
        <v/>
      </c>
      <c r="T275" s="212"/>
      <c r="U275" s="213" t="str">
        <f>IF(F275="","",IF(AND(C275&lt;&gt;"",OR(D275&lt;E275,AND(D275&gt;E275,C581&lt;&gt;""))),ColTime(Data!$J$6,Data!$L$6,D275,E275),""))</f>
        <v/>
      </c>
      <c r="V275" s="214"/>
      <c r="W275" s="148"/>
      <c r="Z275" s="148"/>
      <c r="AE275" s="194"/>
    </row>
    <row r="276" spans="1:31" ht="15" customHeight="1" x14ac:dyDescent="0.2">
      <c r="A276" s="151">
        <f t="shared" si="90"/>
        <v>44101</v>
      </c>
      <c r="B276" s="160" t="str">
        <f t="shared" si="92"/>
        <v>Sø</v>
      </c>
      <c r="C276" s="161" t="str">
        <f t="shared" si="93"/>
        <v/>
      </c>
      <c r="D276" s="162"/>
      <c r="E276" s="162"/>
      <c r="F276" s="142" t="str">
        <f t="shared" si="94"/>
        <v/>
      </c>
      <c r="G276" s="270"/>
      <c r="H276" s="270"/>
      <c r="I276" s="270"/>
      <c r="J276" s="143" t="str">
        <f>IF(OR(AND(C276&lt;&gt;"",D276&gt;E276,WEEKDAY(A276,2)=5),AND(C276="",WEEKDAY(A276,2)&gt;5)),IF(D276="","",ColTime(Data!$J$3,Data!$L$3,D276,E276)),"")</f>
        <v/>
      </c>
      <c r="K276" s="143" t="str">
        <f t="shared" si="95"/>
        <v/>
      </c>
      <c r="L276" s="144" t="str">
        <f t="shared" si="96"/>
        <v/>
      </c>
      <c r="M276" s="144" t="str">
        <f>IFERROR(IF(AND(C276="",WEEKDAY(A276,2)&gt;5),IF(D276="","",(IF(E276-MAX(D276,(15/24))+(E276&lt;D276)&lt;0,0,E276-MAX(D276,(15/24))+($E276&lt;D276)))-(IF((E276-MAX(D276,(23/24))+(E276&lt;D276))&lt;0,0,(E276-MAX(D276,(23/24))+(E276&lt;D276))))),o),"")</f>
        <v/>
      </c>
      <c r="N276" s="144" t="str">
        <f t="shared" si="97"/>
        <v/>
      </c>
      <c r="O276" s="192" t="str">
        <f t="shared" si="98"/>
        <v/>
      </c>
      <c r="P276" s="192" t="str">
        <f t="shared" si="99"/>
        <v/>
      </c>
      <c r="Q276" s="146" t="str">
        <f t="shared" si="91"/>
        <v/>
      </c>
      <c r="R276" s="144" t="str">
        <f>IFERROR(IF(OR(AND(C276="",D276&lt;E276,OR(WEEKDAY(A276,2)=1,WEEKDAY(A276,2)&gt;=6)),AND(C276="",D276&gt;E276,OR(WEEKDAY(A276,2)&gt;=5)),AND(C276&lt;&gt;"",D276&gt;E276,WEEKDAY(A276,2)&gt;=5)),ColTime(Data!$J$6,Data!$L$6,D276,E276),""),"")</f>
        <v/>
      </c>
      <c r="S276" s="212" t="str">
        <f>IFERROR(IF(OR(AND(WEEKDAY(A276,2)&gt;1,WEEKDAY(A276,2)&lt;6,D276&lt;E276,C276=""),AND(C276="",WEEKDAY(A276,2)=1,E276&lt;D276),AND(C276&lt;&gt;"",D276&lt;E276,WEEKDAY(A276,2)&gt;1,WEEKDAY(A276,2)&lt;4),AND(C276&lt;&gt;"",D276&gt;E276,WEEKDAY(A276,2)=1)),ColTime(Data!$J$6,Data!$L$6,D276,E276),""),"")</f>
        <v/>
      </c>
      <c r="T276" s="212"/>
      <c r="U276" s="213" t="str">
        <f>IF(F276="","",IF(AND(C276&lt;&gt;"",OR(D276&lt;E276,AND(D276&gt;E276,C582&lt;&gt;""))),ColTime(Data!$J$6,Data!$L$6,D276,E276),""))</f>
        <v/>
      </c>
      <c r="V276" s="214"/>
      <c r="W276" s="148"/>
      <c r="Z276" s="148"/>
      <c r="AE276" s="194"/>
    </row>
    <row r="277" spans="1:31" ht="15" customHeight="1" x14ac:dyDescent="0.2">
      <c r="A277" s="151">
        <f t="shared" si="90"/>
        <v>44102</v>
      </c>
      <c r="B277" s="160" t="str">
        <f t="shared" si="92"/>
        <v>Ma</v>
      </c>
      <c r="C277" s="161" t="str">
        <f t="shared" si="93"/>
        <v/>
      </c>
      <c r="D277" s="162"/>
      <c r="E277" s="162"/>
      <c r="F277" s="142" t="str">
        <f t="shared" si="94"/>
        <v/>
      </c>
      <c r="G277" s="270"/>
      <c r="H277" s="270"/>
      <c r="I277" s="270"/>
      <c r="J277" s="143" t="str">
        <f>IF(OR(AND(C277&lt;&gt;"",D277&gt;E277,WEEKDAY(A277,2)=5),AND(C277="",WEEKDAY(A277,2)&gt;5)),IF(D277="","",ColTime(Data!$J$3,Data!$L$3,D277,E277)),"")</f>
        <v/>
      </c>
      <c r="K277" s="143" t="str">
        <f t="shared" si="95"/>
        <v/>
      </c>
      <c r="L277" s="144" t="str">
        <f t="shared" si="96"/>
        <v/>
      </c>
      <c r="M277" s="144" t="str">
        <f>IFERROR(IF(AND(C277="",WEEKDAY(A277,2)&gt;5),IF(D277="","",(IF(E277-MAX(D277,(15/24))+(E277&lt;D277)&lt;0,0,E277-MAX(D277,(15/24))+($E277&lt;D277)))-(IF((E277-MAX(D277,(23/24))+(E277&lt;D277))&lt;0,0,(E277-MAX(D277,(23/24))+(E277&lt;D277))))),o),"")</f>
        <v/>
      </c>
      <c r="N277" s="144" t="str">
        <f t="shared" si="97"/>
        <v/>
      </c>
      <c r="O277" s="192" t="str">
        <f t="shared" si="98"/>
        <v/>
      </c>
      <c r="P277" s="192" t="str">
        <f t="shared" si="99"/>
        <v/>
      </c>
      <c r="Q277" s="146" t="str">
        <f t="shared" si="91"/>
        <v/>
      </c>
      <c r="R277" s="144" t="str">
        <f>IFERROR(IF(OR(AND(C277="",D277&lt;E277,OR(WEEKDAY(A277,2)=1,WEEKDAY(A277,2)&gt;=6)),AND(C277="",D277&gt;E277,OR(WEEKDAY(A277,2)&gt;=5)),AND(C277&lt;&gt;"",D277&gt;E277,WEEKDAY(A277,2)&gt;=5)),ColTime(Data!$J$6,Data!$L$6,D277,E277),""),"")</f>
        <v/>
      </c>
      <c r="S277" s="212" t="str">
        <f>IFERROR(IF(OR(AND(WEEKDAY(A277,2)&gt;1,WEEKDAY(A277,2)&lt;6,D277&lt;E277,C277=""),AND(C277="",WEEKDAY(A277,2)=1,E277&lt;D277),AND(C277&lt;&gt;"",D277&lt;E277,WEEKDAY(A277,2)&gt;1,WEEKDAY(A277,2)&lt;4),AND(C277&lt;&gt;"",D277&gt;E277,WEEKDAY(A277,2)=1)),ColTime(Data!$J$6,Data!$L$6,D277,E277),""),"")</f>
        <v/>
      </c>
      <c r="T277" s="212"/>
      <c r="U277" s="213" t="str">
        <f>IF(F277="","",IF(AND(C277&lt;&gt;"",OR(D277&lt;E277,AND(D277&gt;E277,C583&lt;&gt;""))),ColTime(Data!$J$6,Data!$L$6,D277,E277),""))</f>
        <v/>
      </c>
      <c r="V277" s="214"/>
      <c r="W277" s="148"/>
      <c r="Z277" s="148"/>
      <c r="AE277" s="194"/>
    </row>
    <row r="278" spans="1:31" ht="15" customHeight="1" x14ac:dyDescent="0.2">
      <c r="A278" s="151">
        <f t="shared" si="90"/>
        <v>44103</v>
      </c>
      <c r="B278" s="160" t="str">
        <f t="shared" si="92"/>
        <v>Ti</v>
      </c>
      <c r="C278" s="161" t="str">
        <f t="shared" si="93"/>
        <v>Mikkelsdag</v>
      </c>
      <c r="D278" s="162"/>
      <c r="E278" s="162"/>
      <c r="F278" s="142" t="str">
        <f t="shared" si="94"/>
        <v/>
      </c>
      <c r="G278" s="270"/>
      <c r="H278" s="270"/>
      <c r="I278" s="270"/>
      <c r="J278" s="143" t="str">
        <f>IF(OR(AND(C278&lt;&gt;"",D278&gt;E278,WEEKDAY(A278,2)=5),AND(C278="",WEEKDAY(A278,2)&gt;5)),IF(D278="","",ColTime(Data!$J$3,Data!$L$3,D278,E278)),"")</f>
        <v/>
      </c>
      <c r="K278" s="143" t="str">
        <f t="shared" si="95"/>
        <v/>
      </c>
      <c r="L278" s="144" t="str">
        <f t="shared" si="96"/>
        <v/>
      </c>
      <c r="M278" s="144" t="str">
        <f>IFERROR(IF(AND(C278="",WEEKDAY(A278,2)&gt;5),IF(D278="","",(IF(E278-MAX(D278,(15/24))+(E278&lt;D278)&lt;0,0,E278-MAX(D278,(15/24))+($E278&lt;D278)))-(IF((E278-MAX(D278,(23/24))+(E278&lt;D278))&lt;0,0,(E278-MAX(D278,(23/24))+(E278&lt;D278))))),o),"")</f>
        <v/>
      </c>
      <c r="N278" s="144" t="str">
        <f t="shared" si="97"/>
        <v/>
      </c>
      <c r="O278" s="192" t="str">
        <f t="shared" si="98"/>
        <v/>
      </c>
      <c r="P278" s="192" t="str">
        <f t="shared" si="99"/>
        <v/>
      </c>
      <c r="Q278" s="146" t="str">
        <f t="shared" si="91"/>
        <v/>
      </c>
      <c r="R278" s="144" t="str">
        <f>IFERROR(IF(OR(AND(C278="",D278&lt;E278,OR(WEEKDAY(A278,2)=1,WEEKDAY(A278,2)&gt;=6)),AND(C278="",D278&gt;E278,OR(WEEKDAY(A278,2)&gt;=5)),AND(C278&lt;&gt;"",D278&gt;E278,WEEKDAY(A278,2)&gt;=5)),ColTime(Data!$J$6,Data!$L$6,D278,E278),""),"")</f>
        <v/>
      </c>
      <c r="S278" s="212" t="str">
        <f>IFERROR(IF(OR(AND(WEEKDAY(A278,2)&gt;1,WEEKDAY(A278,2)&lt;6,D278&lt;E278,C278=""),AND(C278="",WEEKDAY(A278,2)=1,E278&lt;D278),AND(C278&lt;&gt;"",D278&lt;E278,WEEKDAY(A278,2)&gt;1,WEEKDAY(A278,2)&lt;4),AND(C278&lt;&gt;"",D278&gt;E278,WEEKDAY(A278,2)=1)),ColTime(Data!$J$6,Data!$L$6,D278,E278),""),"")</f>
        <v/>
      </c>
      <c r="T278" s="212"/>
      <c r="U278" s="213" t="str">
        <f>IF(F278="","",IF(AND(C278&lt;&gt;"",OR(D278&lt;E278,AND(D278&gt;E278,C584&lt;&gt;""))),ColTime(Data!$J$6,Data!$L$6,D278,E278),""))</f>
        <v/>
      </c>
      <c r="V278" s="214"/>
      <c r="W278" s="148"/>
      <c r="Z278" s="148"/>
      <c r="AE278" s="194"/>
    </row>
    <row r="279" spans="1:31" ht="15" customHeight="1" x14ac:dyDescent="0.2">
      <c r="A279" s="151">
        <f t="shared" si="90"/>
        <v>44104</v>
      </c>
      <c r="B279" s="160" t="str">
        <f t="shared" si="92"/>
        <v>On</v>
      </c>
      <c r="C279" s="161" t="str">
        <f t="shared" si="93"/>
        <v/>
      </c>
      <c r="D279" s="162"/>
      <c r="E279" s="162"/>
      <c r="F279" s="142" t="str">
        <f t="shared" si="94"/>
        <v/>
      </c>
      <c r="G279" s="270"/>
      <c r="H279" s="270"/>
      <c r="I279" s="270"/>
      <c r="J279" s="143" t="str">
        <f>IF(OR(AND(C279&lt;&gt;"",D279&gt;E279,WEEKDAY(A279,2)=5),AND(C279="",WEEKDAY(A279,2)&gt;5)),IF(D279="","",ColTime(Data!$J$3,Data!$L$3,D279,E279)),"")</f>
        <v/>
      </c>
      <c r="K279" s="143" t="str">
        <f t="shared" si="95"/>
        <v/>
      </c>
      <c r="L279" s="144" t="str">
        <f t="shared" si="96"/>
        <v/>
      </c>
      <c r="M279" s="144" t="str">
        <f>IFERROR(IF(AND(C279="",WEEKDAY(A279,2)&gt;5),IF(D279="","",(IF(E279-MAX(D279,(15/24))+(E279&lt;D279)&lt;0,0,E279-MAX(D279,(15/24))+($E279&lt;D279)))-(IF((E279-MAX(D279,(23/24))+(E279&lt;D279))&lt;0,0,(E279-MAX(D279,(23/24))+(E279&lt;D279))))),o),"")</f>
        <v/>
      </c>
      <c r="N279" s="144" t="str">
        <f t="shared" si="97"/>
        <v/>
      </c>
      <c r="O279" s="192" t="str">
        <f t="shared" si="98"/>
        <v/>
      </c>
      <c r="P279" s="192" t="str">
        <f t="shared" si="99"/>
        <v/>
      </c>
      <c r="Q279" s="146" t="str">
        <f t="shared" si="91"/>
        <v/>
      </c>
      <c r="R279" s="144" t="str">
        <f>IFERROR(IF(OR(AND(C279="",D279&lt;E279,OR(WEEKDAY(A279,2)=1,WEEKDAY(A279,2)&gt;=6)),AND(C279="",D279&gt;E279,OR(WEEKDAY(A279,2)&gt;=5)),AND(C279&lt;&gt;"",D279&gt;E279,WEEKDAY(A279,2)&gt;=5)),ColTime(Data!$J$6,Data!$L$6,D279,E279),""),"")</f>
        <v/>
      </c>
      <c r="S279" s="212" t="str">
        <f>IFERROR(IF(OR(AND(WEEKDAY(A279,2)&gt;1,WEEKDAY(A279,2)&lt;6,D279&lt;E279,C279=""),AND(C279="",WEEKDAY(A279,2)=1,E279&lt;D279),AND(C279&lt;&gt;"",D279&lt;E279,WEEKDAY(A279,2)&gt;1,WEEKDAY(A279,2)&lt;4),AND(C279&lt;&gt;"",D279&gt;E279,WEEKDAY(A279,2)=1)),ColTime(Data!$J$6,Data!$L$6,D279,E279),""),"")</f>
        <v/>
      </c>
      <c r="T279" s="212"/>
      <c r="U279" s="213" t="str">
        <f>IF(F279="","",IF(AND(C279&lt;&gt;"",OR(D279&lt;E279,AND(D279&gt;E279,C585&lt;&gt;""))),ColTime(Data!$J$6,Data!$L$6,D279,E279),""))</f>
        <v/>
      </c>
      <c r="V279" s="214"/>
      <c r="W279" s="148"/>
      <c r="Z279" s="148"/>
      <c r="AE279" s="194"/>
    </row>
    <row r="280" spans="1:31" ht="15" customHeight="1" x14ac:dyDescent="0.2">
      <c r="A280" s="151">
        <f t="shared" si="90"/>
        <v>44105</v>
      </c>
      <c r="B280" s="160" t="str">
        <f t="shared" si="92"/>
        <v>To</v>
      </c>
      <c r="C280" s="161" t="str">
        <f t="shared" si="93"/>
        <v/>
      </c>
      <c r="D280" s="162"/>
      <c r="E280" s="162"/>
      <c r="F280" s="142" t="str">
        <f t="shared" si="94"/>
        <v/>
      </c>
      <c r="G280" s="270"/>
      <c r="H280" s="270"/>
      <c r="I280" s="270"/>
      <c r="J280" s="143" t="str">
        <f>IF(OR(AND(C280&lt;&gt;"",D280&gt;E280,WEEKDAY(A280,2)=5),AND(C280="",WEEKDAY(A280,2)&gt;5)),IF(D280="","",ColTime(Data!$J$3,Data!$L$3,D280,E280)),"")</f>
        <v/>
      </c>
      <c r="K280" s="143" t="str">
        <f t="shared" si="95"/>
        <v/>
      </c>
      <c r="L280" s="144" t="str">
        <f t="shared" si="96"/>
        <v/>
      </c>
      <c r="M280" s="144" t="str">
        <f>IFERROR(IF(AND(C280="",WEEKDAY(A280,2)&gt;5),IF(D280="","",(IF(E280-MAX(D280,(15/24))+(E280&lt;D280)&lt;0,0,E280-MAX(D280,(15/24))+($E280&lt;D280)))-(IF((E280-MAX(D280,(23/24))+(E280&lt;D280))&lt;0,0,(E280-MAX(D280,(23/24))+(E280&lt;D280))))),o),"")</f>
        <v/>
      </c>
      <c r="N280" s="144" t="str">
        <f t="shared" si="97"/>
        <v/>
      </c>
      <c r="O280" s="192" t="str">
        <f t="shared" si="98"/>
        <v/>
      </c>
      <c r="P280" s="192" t="str">
        <f t="shared" si="99"/>
        <v/>
      </c>
      <c r="Q280" s="146" t="str">
        <f t="shared" si="91"/>
        <v/>
      </c>
      <c r="R280" s="144" t="str">
        <f>IFERROR(IF(OR(AND(C280="",D280&lt;E280,OR(WEEKDAY(A280,2)=1,WEEKDAY(A280,2)&gt;=6)),AND(C280="",D280&gt;E280,OR(WEEKDAY(A280,2)&gt;=5)),AND(C280&lt;&gt;"",D280&gt;E280,WEEKDAY(A280,2)&gt;=5)),ColTime(Data!$J$6,Data!$L$6,D280,E280),""),"")</f>
        <v/>
      </c>
      <c r="S280" s="212" t="str">
        <f>IFERROR(IF(OR(AND(WEEKDAY(A280,2)&gt;1,WEEKDAY(A280,2)&lt;6,D280&lt;E280,C280=""),AND(C280="",WEEKDAY(A280,2)=1,E280&lt;D280),AND(C280&lt;&gt;"",D280&lt;E280,WEEKDAY(A280,2)&gt;1,WEEKDAY(A280,2)&lt;4),AND(C280&lt;&gt;"",D280&gt;E280,WEEKDAY(A280,2)=1)),ColTime(Data!$J$6,Data!$L$6,D280,E280),""),"")</f>
        <v/>
      </c>
      <c r="T280" s="212"/>
      <c r="U280" s="213" t="str">
        <f>IF(F280="","",IF(AND(C280&lt;&gt;"",OR(D280&lt;E280,AND(D280&gt;E280,C586&lt;&gt;""))),ColTime(Data!$J$6,Data!$L$6,D280,E280),""))</f>
        <v/>
      </c>
      <c r="V280" s="214"/>
      <c r="W280" s="148"/>
      <c r="Z280" s="148"/>
      <c r="AE280" s="194"/>
    </row>
    <row r="281" spans="1:31" ht="15" customHeight="1" x14ac:dyDescent="0.2">
      <c r="A281" s="151">
        <f t="shared" si="90"/>
        <v>44106</v>
      </c>
      <c r="B281" s="160" t="str">
        <f t="shared" si="92"/>
        <v>Fr</v>
      </c>
      <c r="C281" s="161" t="str">
        <f t="shared" si="93"/>
        <v/>
      </c>
      <c r="D281" s="162"/>
      <c r="E281" s="162"/>
      <c r="F281" s="142" t="str">
        <f t="shared" si="94"/>
        <v/>
      </c>
      <c r="G281" s="270"/>
      <c r="H281" s="270"/>
      <c r="I281" s="270"/>
      <c r="J281" s="143" t="str">
        <f>IF(OR(AND(C281&lt;&gt;"",D281&gt;E281,WEEKDAY(A281,2)=5),AND(C281="",WEEKDAY(A281,2)&gt;5)),IF(D281="","",ColTime(Data!$J$3,Data!$L$3,D281,E281)),"")</f>
        <v/>
      </c>
      <c r="K281" s="143" t="str">
        <f t="shared" si="95"/>
        <v/>
      </c>
      <c r="L281" s="144" t="str">
        <f t="shared" si="96"/>
        <v/>
      </c>
      <c r="M281" s="144" t="str">
        <f>IFERROR(IF(AND(C281="",WEEKDAY(A281,2)&gt;5),IF(D281="","",(IF(E281-MAX(D281,(15/24))+(E281&lt;D281)&lt;0,0,E281-MAX(D281,(15/24))+($E281&lt;D281)))-(IF((E281-MAX(D281,(23/24))+(E281&lt;D281))&lt;0,0,(E281-MAX(D281,(23/24))+(E281&lt;D281))))),o),"")</f>
        <v/>
      </c>
      <c r="N281" s="144" t="str">
        <f t="shared" si="97"/>
        <v/>
      </c>
      <c r="O281" s="192" t="str">
        <f t="shared" si="98"/>
        <v/>
      </c>
      <c r="P281" s="192" t="str">
        <f t="shared" si="99"/>
        <v/>
      </c>
      <c r="Q281" s="146" t="str">
        <f t="shared" si="91"/>
        <v/>
      </c>
      <c r="R281" s="144" t="str">
        <f>IFERROR(IF(OR(AND(C281="",D281&lt;E281,OR(WEEKDAY(A281,2)=1,WEEKDAY(A281,2)&gt;=6)),AND(C281="",D281&gt;E281,OR(WEEKDAY(A281,2)&gt;=5)),AND(C281&lt;&gt;"",D281&gt;E281,WEEKDAY(A281,2)&gt;=5)),ColTime(Data!$J$6,Data!$L$6,D281,E281),""),"")</f>
        <v/>
      </c>
      <c r="S281" s="212" t="str">
        <f>IFERROR(IF(OR(AND(WEEKDAY(A281,2)&gt;1,WEEKDAY(A281,2)&lt;6,D281&lt;E281,C281=""),AND(C281="",WEEKDAY(A281,2)=1,E281&lt;D281),AND(C281&lt;&gt;"",D281&lt;E281,WEEKDAY(A281,2)&gt;1,WEEKDAY(A281,2)&lt;4),AND(C281&lt;&gt;"",D281&gt;E281,WEEKDAY(A281,2)=1)),ColTime(Data!$J$6,Data!$L$6,D281,E281),""),"")</f>
        <v/>
      </c>
      <c r="T281" s="212"/>
      <c r="U281" s="213" t="str">
        <f>IF(F281="","",IF(AND(C281&lt;&gt;"",OR(D281&lt;E281,AND(D281&gt;E281,C587&lt;&gt;""))),ColTime(Data!$J$6,Data!$L$6,D281,E281),""))</f>
        <v/>
      </c>
      <c r="V281" s="214"/>
      <c r="W281" s="148"/>
      <c r="Z281" s="148"/>
      <c r="AE281" s="194"/>
    </row>
    <row r="282" spans="1:31" ht="15" customHeight="1" x14ac:dyDescent="0.2">
      <c r="A282" s="151">
        <f t="shared" si="90"/>
        <v>44107</v>
      </c>
      <c r="B282" s="160" t="str">
        <f t="shared" si="92"/>
        <v>Lø</v>
      </c>
      <c r="C282" s="161" t="str">
        <f t="shared" si="93"/>
        <v/>
      </c>
      <c r="D282" s="162"/>
      <c r="E282" s="162"/>
      <c r="F282" s="142" t="str">
        <f t="shared" si="94"/>
        <v/>
      </c>
      <c r="G282" s="270"/>
      <c r="H282" s="270"/>
      <c r="I282" s="270"/>
      <c r="J282" s="143" t="str">
        <f>IF(OR(AND(C282&lt;&gt;"",D282&gt;E282,WEEKDAY(A282,2)=5),AND(C282="",WEEKDAY(A282,2)&gt;5)),IF(D282="","",ColTime(Data!$J$3,Data!$L$3,D282,E282)),"")</f>
        <v/>
      </c>
      <c r="K282" s="143" t="str">
        <f t="shared" si="95"/>
        <v/>
      </c>
      <c r="L282" s="144" t="str">
        <f t="shared" si="96"/>
        <v/>
      </c>
      <c r="M282" s="144" t="str">
        <f>IFERROR(IF(AND(C282="",WEEKDAY(A282,2)&gt;5),IF(D282="","",(IF(E282-MAX(D282,(15/24))+(E282&lt;D282)&lt;0,0,E282-MAX(D282,(15/24))+($E282&lt;D282)))-(IF((E282-MAX(D282,(23/24))+(E282&lt;D282))&lt;0,0,(E282-MAX(D282,(23/24))+(E282&lt;D282))))),o),"")</f>
        <v/>
      </c>
      <c r="N282" s="144" t="str">
        <f t="shared" si="97"/>
        <v/>
      </c>
      <c r="O282" s="192" t="str">
        <f t="shared" si="98"/>
        <v/>
      </c>
      <c r="P282" s="192" t="str">
        <f t="shared" si="99"/>
        <v/>
      </c>
      <c r="Q282" s="146" t="str">
        <f t="shared" si="91"/>
        <v/>
      </c>
      <c r="R282" s="144" t="str">
        <f>IFERROR(IF(OR(AND(C282="",D282&lt;E282,OR(WEEKDAY(A282,2)=1,WEEKDAY(A282,2)&gt;=6)),AND(C282="",D282&gt;E282,OR(WEEKDAY(A282,2)&gt;=5)),AND(C282&lt;&gt;"",D282&gt;E282,WEEKDAY(A282,2)&gt;=5)),ColTime(Data!$J$6,Data!$L$6,D282,E282),""),"")</f>
        <v/>
      </c>
      <c r="S282" s="212" t="str">
        <f>IFERROR(IF(OR(AND(WEEKDAY(A282,2)&gt;1,WEEKDAY(A282,2)&lt;6,D282&lt;E282,C282=""),AND(C282="",WEEKDAY(A282,2)=1,E282&lt;D282),AND(C282&lt;&gt;"",D282&lt;E282,WEEKDAY(A282,2)&gt;1,WEEKDAY(A282,2)&lt;4),AND(C282&lt;&gt;"",D282&gt;E282,WEEKDAY(A282,2)=1)),ColTime(Data!$J$6,Data!$L$6,D282,E282),""),"")</f>
        <v/>
      </c>
      <c r="T282" s="212"/>
      <c r="U282" s="213" t="str">
        <f>IF(F282="","",IF(AND(C282&lt;&gt;"",OR(D282&lt;E282,AND(D282&gt;E282,C588&lt;&gt;""))),ColTime(Data!$J$6,Data!$L$6,D282,E282),""))</f>
        <v/>
      </c>
      <c r="V282" s="214"/>
      <c r="W282" s="148"/>
      <c r="Z282" s="148"/>
      <c r="AE282" s="194"/>
    </row>
    <row r="283" spans="1:31" ht="15" customHeight="1" x14ac:dyDescent="0.2">
      <c r="A283" s="151">
        <f t="shared" si="90"/>
        <v>44108</v>
      </c>
      <c r="B283" s="160" t="str">
        <f t="shared" si="92"/>
        <v>Sø</v>
      </c>
      <c r="C283" s="161" t="str">
        <f t="shared" si="93"/>
        <v/>
      </c>
      <c r="D283" s="162"/>
      <c r="E283" s="162"/>
      <c r="F283" s="142" t="str">
        <f t="shared" si="94"/>
        <v/>
      </c>
      <c r="G283" s="270"/>
      <c r="H283" s="270"/>
      <c r="I283" s="270"/>
      <c r="J283" s="143" t="str">
        <f>IF(OR(AND(C283&lt;&gt;"",D283&gt;E283,WEEKDAY(A283,2)=5),AND(C283="",WEEKDAY(A283,2)&gt;5)),IF(D283="","",ColTime(Data!$J$3,Data!$L$3,D283,E283)),"")</f>
        <v/>
      </c>
      <c r="K283" s="143" t="str">
        <f t="shared" si="95"/>
        <v/>
      </c>
      <c r="L283" s="144" t="str">
        <f t="shared" si="96"/>
        <v/>
      </c>
      <c r="M283" s="144" t="str">
        <f>IFERROR(IF(AND(C283="",WEEKDAY(A283,2)&gt;5),IF(D283="","",(IF(E283-MAX(D283,(15/24))+(E283&lt;D283)&lt;0,0,E283-MAX(D283,(15/24))+($E283&lt;D283)))-(IF((E283-MAX(D283,(23/24))+(E283&lt;D283))&lt;0,0,(E283-MAX(D283,(23/24))+(E283&lt;D283))))),o),"")</f>
        <v/>
      </c>
      <c r="N283" s="144" t="str">
        <f t="shared" si="97"/>
        <v/>
      </c>
      <c r="O283" s="192" t="str">
        <f t="shared" si="98"/>
        <v/>
      </c>
      <c r="P283" s="192" t="str">
        <f t="shared" si="99"/>
        <v/>
      </c>
      <c r="Q283" s="146" t="str">
        <f t="shared" si="91"/>
        <v/>
      </c>
      <c r="R283" s="144" t="str">
        <f>IFERROR(IF(OR(AND(C283="",D283&lt;E283,OR(WEEKDAY(A283,2)=1,WEEKDAY(A283,2)&gt;=6)),AND(C283="",D283&gt;E283,OR(WEEKDAY(A283,2)&gt;=5)),AND(C283&lt;&gt;"",D283&gt;E283,WEEKDAY(A283,2)&gt;=5)),ColTime(Data!$J$6,Data!$L$6,D283,E283),""),"")</f>
        <v/>
      </c>
      <c r="S283" s="212" t="str">
        <f>IFERROR(IF(OR(AND(WEEKDAY(A283,2)&gt;1,WEEKDAY(A283,2)&lt;6,D283&lt;E283,C283=""),AND(C283="",WEEKDAY(A283,2)=1,E283&lt;D283),AND(C283&lt;&gt;"",D283&lt;E283,WEEKDAY(A283,2)&gt;1,WEEKDAY(A283,2)&lt;4),AND(C283&lt;&gt;"",D283&gt;E283,WEEKDAY(A283,2)=1)),ColTime(Data!$J$6,Data!$L$6,D283,E283),""),"")</f>
        <v/>
      </c>
      <c r="T283" s="212"/>
      <c r="U283" s="213" t="str">
        <f>IF(F283="","",IF(AND(C283&lt;&gt;"",OR(D283&lt;E283,AND(D283&gt;E283,C589&lt;&gt;""))),ColTime(Data!$J$6,Data!$L$6,D283,E283),""))</f>
        <v/>
      </c>
      <c r="V283" s="214"/>
      <c r="W283" s="148"/>
      <c r="Z283" s="148"/>
      <c r="AE283" s="194"/>
    </row>
    <row r="284" spans="1:31" ht="15" customHeight="1" x14ac:dyDescent="0.2">
      <c r="A284" s="151">
        <f t="shared" si="90"/>
        <v>44109</v>
      </c>
      <c r="B284" s="160" t="str">
        <f t="shared" si="92"/>
        <v>Ma</v>
      </c>
      <c r="C284" s="161" t="str">
        <f t="shared" si="93"/>
        <v/>
      </c>
      <c r="D284" s="162"/>
      <c r="E284" s="162"/>
      <c r="F284" s="142" t="str">
        <f t="shared" si="94"/>
        <v/>
      </c>
      <c r="G284" s="270"/>
      <c r="H284" s="270"/>
      <c r="I284" s="270"/>
      <c r="J284" s="143" t="str">
        <f>IF(OR(AND(C284&lt;&gt;"",D284&gt;E284,WEEKDAY(A284,2)=5),AND(C284="",WEEKDAY(A284,2)&gt;5)),IF(D284="","",ColTime(Data!$J$3,Data!$L$3,D284,E284)),"")</f>
        <v/>
      </c>
      <c r="K284" s="143" t="str">
        <f t="shared" si="95"/>
        <v/>
      </c>
      <c r="L284" s="144" t="str">
        <f t="shared" si="96"/>
        <v/>
      </c>
      <c r="M284" s="144" t="str">
        <f>IFERROR(IF(AND(C284="",WEEKDAY(A284,2)&gt;5),IF(D284="","",(IF(E284-MAX(D284,(15/24))+(E284&lt;D284)&lt;0,0,E284-MAX(D284,(15/24))+($E284&lt;D284)))-(IF((E284-MAX(D284,(23/24))+(E284&lt;D284))&lt;0,0,(E284-MAX(D284,(23/24))+(E284&lt;D284))))),o),"")</f>
        <v/>
      </c>
      <c r="N284" s="144" t="str">
        <f t="shared" si="97"/>
        <v/>
      </c>
      <c r="O284" s="192" t="str">
        <f t="shared" si="98"/>
        <v/>
      </c>
      <c r="P284" s="192" t="str">
        <f t="shared" si="99"/>
        <v/>
      </c>
      <c r="Q284" s="146" t="str">
        <f t="shared" si="91"/>
        <v/>
      </c>
      <c r="R284" s="144" t="str">
        <f>IFERROR(IF(OR(AND(C284="",D284&lt;E284,OR(WEEKDAY(A284,2)=1,WEEKDAY(A284,2)&gt;=6)),AND(C284="",D284&gt;E284,OR(WEEKDAY(A284,2)&gt;=5)),AND(C284&lt;&gt;"",D284&gt;E284,WEEKDAY(A284,2)&gt;=5)),ColTime(Data!$J$6,Data!$L$6,D284,E284),""),"")</f>
        <v/>
      </c>
      <c r="S284" s="212" t="str">
        <f>IFERROR(IF(OR(AND(WEEKDAY(A284,2)&gt;1,WEEKDAY(A284,2)&lt;6,D284&lt;E284,C284=""),AND(C284="",WEEKDAY(A284,2)=1,E284&lt;D284),AND(C284&lt;&gt;"",D284&lt;E284,WEEKDAY(A284,2)&gt;1,WEEKDAY(A284,2)&lt;4),AND(C284&lt;&gt;"",D284&gt;E284,WEEKDAY(A284,2)=1)),ColTime(Data!$J$6,Data!$L$6,D284,E284),""),"")</f>
        <v/>
      </c>
      <c r="T284" s="212"/>
      <c r="U284" s="213" t="str">
        <f>IF(F284="","",IF(AND(C284&lt;&gt;"",OR(D284&lt;E284,AND(D284&gt;E284,C590&lt;&gt;""))),ColTime(Data!$J$6,Data!$L$6,D284,E284),""))</f>
        <v/>
      </c>
      <c r="V284" s="214"/>
      <c r="W284" s="148"/>
      <c r="Z284" s="148"/>
      <c r="AE284" s="194"/>
    </row>
    <row r="285" spans="1:31" ht="15" customHeight="1" x14ac:dyDescent="0.2">
      <c r="A285" s="151">
        <f t="shared" si="90"/>
        <v>44110</v>
      </c>
      <c r="B285" s="160" t="str">
        <f t="shared" si="92"/>
        <v>Ti</v>
      </c>
      <c r="C285" s="161" t="str">
        <f t="shared" si="93"/>
        <v/>
      </c>
      <c r="D285" s="162"/>
      <c r="E285" s="162"/>
      <c r="F285" s="142" t="str">
        <f t="shared" si="94"/>
        <v/>
      </c>
      <c r="G285" s="270"/>
      <c r="H285" s="270"/>
      <c r="I285" s="270"/>
      <c r="J285" s="143" t="str">
        <f>IF(OR(AND(C285&lt;&gt;"",D285&gt;E285,WEEKDAY(A285,2)=5),AND(C285="",WEEKDAY(A285,2)&gt;5)),IF(D285="","",ColTime(Data!$J$3,Data!$L$3,D285,E285)),"")</f>
        <v/>
      </c>
      <c r="K285" s="143" t="str">
        <f t="shared" si="95"/>
        <v/>
      </c>
      <c r="L285" s="144" t="str">
        <f t="shared" si="96"/>
        <v/>
      </c>
      <c r="M285" s="144" t="str">
        <f>IFERROR(IF(AND(C285="",WEEKDAY(A285,2)&gt;5),IF(D285="","",(IF(E285-MAX(D285,(15/24))+(E285&lt;D285)&lt;0,0,E285-MAX(D285,(15/24))+($E285&lt;D285)))-(IF((E285-MAX(D285,(23/24))+(E285&lt;D285))&lt;0,0,(E285-MAX(D285,(23/24))+(E285&lt;D285))))),o),"")</f>
        <v/>
      </c>
      <c r="N285" s="144" t="str">
        <f t="shared" si="97"/>
        <v/>
      </c>
      <c r="O285" s="192" t="str">
        <f t="shared" si="98"/>
        <v/>
      </c>
      <c r="P285" s="192" t="str">
        <f t="shared" si="99"/>
        <v/>
      </c>
      <c r="Q285" s="146" t="str">
        <f t="shared" si="91"/>
        <v/>
      </c>
      <c r="R285" s="144" t="str">
        <f>IFERROR(IF(OR(AND(C285="",D285&lt;E285,OR(WEEKDAY(A285,2)=1,WEEKDAY(A285,2)&gt;=6)),AND(C285="",D285&gt;E285,OR(WEEKDAY(A285,2)&gt;=5)),AND(C285&lt;&gt;"",D285&gt;E285,WEEKDAY(A285,2)&gt;=5)),ColTime(Data!$J$6,Data!$L$6,D285,E285),""),"")</f>
        <v/>
      </c>
      <c r="S285" s="212" t="str">
        <f>IFERROR(IF(OR(AND(WEEKDAY(A285,2)&gt;1,WEEKDAY(A285,2)&lt;6,D285&lt;E285,C285=""),AND(C285="",WEEKDAY(A285,2)=1,E285&lt;D285),AND(C285&lt;&gt;"",D285&lt;E285,WEEKDAY(A285,2)&gt;1,WEEKDAY(A285,2)&lt;4),AND(C285&lt;&gt;"",D285&gt;E285,WEEKDAY(A285,2)=1)),ColTime(Data!$J$6,Data!$L$6,D285,E285),""),"")</f>
        <v/>
      </c>
      <c r="T285" s="212"/>
      <c r="U285" s="213" t="str">
        <f>IF(F285="","",IF(AND(C285&lt;&gt;"",OR(D285&lt;E285,AND(D285&gt;E285,C591&lt;&gt;""))),ColTime(Data!$J$6,Data!$L$6,D285,E285),""))</f>
        <v/>
      </c>
      <c r="V285" s="214"/>
      <c r="W285" s="148"/>
      <c r="Z285" s="148"/>
      <c r="AE285" s="194"/>
    </row>
    <row r="286" spans="1:31" ht="15" customHeight="1" x14ac:dyDescent="0.2">
      <c r="A286" s="151">
        <f t="shared" si="90"/>
        <v>44111</v>
      </c>
      <c r="B286" s="160" t="str">
        <f t="shared" si="92"/>
        <v>On</v>
      </c>
      <c r="C286" s="161" t="str">
        <f t="shared" si="93"/>
        <v/>
      </c>
      <c r="D286" s="162"/>
      <c r="E286" s="162"/>
      <c r="F286" s="142" t="str">
        <f t="shared" si="94"/>
        <v/>
      </c>
      <c r="G286" s="270"/>
      <c r="H286" s="270"/>
      <c r="I286" s="270"/>
      <c r="J286" s="143" t="str">
        <f>IF(OR(AND(C286&lt;&gt;"",D286&gt;E286,WEEKDAY(A286,2)=5),AND(C286="",WEEKDAY(A286,2)&gt;5)),IF(D286="","",ColTime(Data!$J$3,Data!$L$3,D286,E286)),"")</f>
        <v/>
      </c>
      <c r="K286" s="143" t="str">
        <f t="shared" si="95"/>
        <v/>
      </c>
      <c r="L286" s="144" t="str">
        <f t="shared" si="96"/>
        <v/>
      </c>
      <c r="M286" s="144" t="str">
        <f>IFERROR(IF(AND(C286="",WEEKDAY(A286,2)&gt;5),IF(D286="","",(IF(E286-MAX(D286,(15/24))+(E286&lt;D286)&lt;0,0,E286-MAX(D286,(15/24))+($E286&lt;D286)))-(IF((E286-MAX(D286,(23/24))+(E286&lt;D286))&lt;0,0,(E286-MAX(D286,(23/24))+(E286&lt;D286))))),o),"")</f>
        <v/>
      </c>
      <c r="N286" s="144" t="str">
        <f t="shared" si="97"/>
        <v/>
      </c>
      <c r="O286" s="192" t="str">
        <f t="shared" si="98"/>
        <v/>
      </c>
      <c r="P286" s="192" t="str">
        <f t="shared" si="99"/>
        <v/>
      </c>
      <c r="Q286" s="146" t="str">
        <f t="shared" si="91"/>
        <v/>
      </c>
      <c r="R286" s="144" t="str">
        <f>IFERROR(IF(OR(AND(C286="",D286&lt;E286,OR(WEEKDAY(A286,2)=1,WEEKDAY(A286,2)&gt;=6)),AND(C286="",D286&gt;E286,OR(WEEKDAY(A286,2)&gt;=5)),AND(C286&lt;&gt;"",D286&gt;E286,WEEKDAY(A286,2)&gt;=5)),ColTime(Data!$J$6,Data!$L$6,D286,E286),""),"")</f>
        <v/>
      </c>
      <c r="S286" s="212" t="str">
        <f>IFERROR(IF(OR(AND(WEEKDAY(A286,2)&gt;1,WEEKDAY(A286,2)&lt;6,D286&lt;E286,C286=""),AND(C286="",WEEKDAY(A286,2)=1,E286&lt;D286),AND(C286&lt;&gt;"",D286&lt;E286,WEEKDAY(A286,2)&gt;1,WEEKDAY(A286,2)&lt;4),AND(C286&lt;&gt;"",D286&gt;E286,WEEKDAY(A286,2)=1)),ColTime(Data!$J$6,Data!$L$6,D286,E286),""),"")</f>
        <v/>
      </c>
      <c r="T286" s="212"/>
      <c r="U286" s="213" t="str">
        <f>IF(F286="","",IF(AND(C286&lt;&gt;"",OR(D286&lt;E286,AND(D286&gt;E286,C592&lt;&gt;""))),ColTime(Data!$J$6,Data!$L$6,D286,E286),""))</f>
        <v/>
      </c>
      <c r="V286" s="214"/>
      <c r="W286" s="148"/>
      <c r="Z286" s="148"/>
      <c r="AE286" s="194"/>
    </row>
    <row r="287" spans="1:31" ht="15" customHeight="1" x14ac:dyDescent="0.2">
      <c r="A287" s="151">
        <f t="shared" si="90"/>
        <v>44112</v>
      </c>
      <c r="B287" s="160" t="str">
        <f t="shared" si="92"/>
        <v>To</v>
      </c>
      <c r="C287" s="161" t="str">
        <f t="shared" si="93"/>
        <v/>
      </c>
      <c r="D287" s="162"/>
      <c r="E287" s="162"/>
      <c r="F287" s="142" t="str">
        <f t="shared" si="94"/>
        <v/>
      </c>
      <c r="G287" s="270"/>
      <c r="H287" s="270"/>
      <c r="I287" s="270"/>
      <c r="J287" s="143" t="str">
        <f>IF(OR(AND(C287&lt;&gt;"",D287&gt;E287,WEEKDAY(A287,2)=5),AND(C287="",WEEKDAY(A287,2)&gt;5)),IF(D287="","",ColTime(Data!$J$3,Data!$L$3,D287,E287)),"")</f>
        <v/>
      </c>
      <c r="K287" s="143" t="str">
        <f t="shared" si="95"/>
        <v/>
      </c>
      <c r="L287" s="144" t="str">
        <f t="shared" si="96"/>
        <v/>
      </c>
      <c r="M287" s="144" t="str">
        <f>IFERROR(IF(AND(C287="",WEEKDAY(A287,2)&gt;5),IF(D287="","",(IF(E287-MAX(D287,(15/24))+(E287&lt;D287)&lt;0,0,E287-MAX(D287,(15/24))+($E287&lt;D287)))-(IF((E287-MAX(D287,(23/24))+(E287&lt;D287))&lt;0,0,(E287-MAX(D287,(23/24))+(E287&lt;D287))))),o),"")</f>
        <v/>
      </c>
      <c r="N287" s="144" t="str">
        <f t="shared" si="97"/>
        <v/>
      </c>
      <c r="O287" s="192" t="str">
        <f t="shared" si="98"/>
        <v/>
      </c>
      <c r="P287" s="192" t="str">
        <f t="shared" si="99"/>
        <v/>
      </c>
      <c r="Q287" s="146" t="str">
        <f t="shared" si="91"/>
        <v/>
      </c>
      <c r="R287" s="144" t="str">
        <f>IFERROR(IF(OR(AND(C287="",D287&lt;E287,OR(WEEKDAY(A287,2)=1,WEEKDAY(A287,2)&gt;=6)),AND(C287="",D287&gt;E287,OR(WEEKDAY(A287,2)&gt;=5)),AND(C287&lt;&gt;"",D287&gt;E287,WEEKDAY(A287,2)&gt;=5)),ColTime(Data!$J$6,Data!$L$6,D287,E287),""),"")</f>
        <v/>
      </c>
      <c r="S287" s="212" t="str">
        <f>IFERROR(IF(OR(AND(WEEKDAY(A287,2)&gt;1,WEEKDAY(A287,2)&lt;6,D287&lt;E287,C287=""),AND(C287="",WEEKDAY(A287,2)=1,E287&lt;D287),AND(C287&lt;&gt;"",D287&lt;E287,WEEKDAY(A287,2)&gt;1,WEEKDAY(A287,2)&lt;4),AND(C287&lt;&gt;"",D287&gt;E287,WEEKDAY(A287,2)=1)),ColTime(Data!$J$6,Data!$L$6,D287,E287),""),"")</f>
        <v/>
      </c>
      <c r="T287" s="212"/>
      <c r="U287" s="213" t="str">
        <f>IF(F287="","",IF(AND(C287&lt;&gt;"",OR(D287&lt;E287,AND(D287&gt;E287,C593&lt;&gt;""))),ColTime(Data!$J$6,Data!$L$6,D287,E287),""))</f>
        <v/>
      </c>
      <c r="V287" s="214"/>
      <c r="W287" s="148"/>
      <c r="Z287" s="148"/>
      <c r="AE287" s="194"/>
    </row>
    <row r="288" spans="1:31" ht="15" customHeight="1" x14ac:dyDescent="0.2">
      <c r="A288" s="151">
        <f t="shared" si="90"/>
        <v>44113</v>
      </c>
      <c r="B288" s="160" t="str">
        <f t="shared" si="92"/>
        <v>Fr</v>
      </c>
      <c r="C288" s="161" t="str">
        <f t="shared" si="93"/>
        <v/>
      </c>
      <c r="D288" s="162"/>
      <c r="E288" s="162"/>
      <c r="F288" s="142" t="str">
        <f t="shared" si="94"/>
        <v/>
      </c>
      <c r="G288" s="270"/>
      <c r="H288" s="270"/>
      <c r="I288" s="270"/>
      <c r="J288" s="143" t="str">
        <f>IF(OR(AND(C288&lt;&gt;"",D288&gt;E288,WEEKDAY(A288,2)=5),AND(C288="",WEEKDAY(A288,2)&gt;5)),IF(D288="","",ColTime(Data!$J$3,Data!$L$3,D288,E288)),"")</f>
        <v/>
      </c>
      <c r="K288" s="143" t="str">
        <f t="shared" si="95"/>
        <v/>
      </c>
      <c r="L288" s="144" t="str">
        <f t="shared" si="96"/>
        <v/>
      </c>
      <c r="M288" s="144" t="str">
        <f>IFERROR(IF(AND(C288="",WEEKDAY(A288,2)&gt;5),IF(D288="","",(IF(E288-MAX(D288,(15/24))+(E288&lt;D288)&lt;0,0,E288-MAX(D288,(15/24))+($E288&lt;D288)))-(IF((E288-MAX(D288,(23/24))+(E288&lt;D288))&lt;0,0,(E288-MAX(D288,(23/24))+(E288&lt;D288))))),o),"")</f>
        <v/>
      </c>
      <c r="N288" s="144" t="str">
        <f t="shared" si="97"/>
        <v/>
      </c>
      <c r="O288" s="192" t="str">
        <f t="shared" si="98"/>
        <v/>
      </c>
      <c r="P288" s="192" t="str">
        <f t="shared" si="99"/>
        <v/>
      </c>
      <c r="Q288" s="146" t="str">
        <f t="shared" si="91"/>
        <v/>
      </c>
      <c r="R288" s="144" t="str">
        <f>IFERROR(IF(OR(AND(C288="",D288&lt;E288,OR(WEEKDAY(A288,2)=1,WEEKDAY(A288,2)&gt;=6)),AND(C288="",D288&gt;E288,OR(WEEKDAY(A288,2)&gt;=5)),AND(C288&lt;&gt;"",D288&gt;E288,WEEKDAY(A288,2)&gt;=5)),ColTime(Data!$J$6,Data!$L$6,D288,E288),""),"")</f>
        <v/>
      </c>
      <c r="S288" s="212" t="str">
        <f>IFERROR(IF(OR(AND(WEEKDAY(A288,2)&gt;1,WEEKDAY(A288,2)&lt;6,D288&lt;E288,C288=""),AND(C288="",WEEKDAY(A288,2)=1,E288&lt;D288),AND(C288&lt;&gt;"",D288&lt;E288,WEEKDAY(A288,2)&gt;1,WEEKDAY(A288,2)&lt;4),AND(C288&lt;&gt;"",D288&gt;E288,WEEKDAY(A288,2)=1)),ColTime(Data!$J$6,Data!$L$6,D288,E288),""),"")</f>
        <v/>
      </c>
      <c r="T288" s="212"/>
      <c r="U288" s="213" t="str">
        <f>IF(F288="","",IF(AND(C288&lt;&gt;"",OR(D288&lt;E288,AND(D288&gt;E288,C594&lt;&gt;""))),ColTime(Data!$J$6,Data!$L$6,D288,E288),""))</f>
        <v/>
      </c>
      <c r="V288" s="214"/>
      <c r="W288" s="148"/>
      <c r="Z288" s="148"/>
      <c r="AE288" s="194"/>
    </row>
    <row r="289" spans="1:31" ht="15" customHeight="1" x14ac:dyDescent="0.2">
      <c r="A289" s="151">
        <f t="shared" si="90"/>
        <v>44114</v>
      </c>
      <c r="B289" s="160" t="str">
        <f t="shared" si="92"/>
        <v>Lø</v>
      </c>
      <c r="C289" s="161" t="str">
        <f t="shared" si="93"/>
        <v/>
      </c>
      <c r="D289" s="162"/>
      <c r="E289" s="162"/>
      <c r="F289" s="142" t="str">
        <f t="shared" si="94"/>
        <v/>
      </c>
      <c r="G289" s="270"/>
      <c r="H289" s="270"/>
      <c r="I289" s="270"/>
      <c r="J289" s="143" t="str">
        <f>IF(OR(AND(C289&lt;&gt;"",D289&gt;E289,WEEKDAY(A289,2)=5),AND(C289="",WEEKDAY(A289,2)&gt;5)),IF(D289="","",ColTime(Data!$J$3,Data!$L$3,D289,E289)),"")</f>
        <v/>
      </c>
      <c r="K289" s="143" t="str">
        <f t="shared" si="95"/>
        <v/>
      </c>
      <c r="L289" s="144" t="str">
        <f t="shared" si="96"/>
        <v/>
      </c>
      <c r="M289" s="144" t="str">
        <f>IFERROR(IF(AND(C289="",WEEKDAY(A289,2)&gt;5),IF(D289="","",(IF(E289-MAX(D289,(15/24))+(E289&lt;D289)&lt;0,0,E289-MAX(D289,(15/24))+($E289&lt;D289)))-(IF((E289-MAX(D289,(23/24))+(E289&lt;D289))&lt;0,0,(E289-MAX(D289,(23/24))+(E289&lt;D289))))),o),"")</f>
        <v/>
      </c>
      <c r="N289" s="144" t="str">
        <f t="shared" si="97"/>
        <v/>
      </c>
      <c r="O289" s="192" t="str">
        <f t="shared" si="98"/>
        <v/>
      </c>
      <c r="P289" s="192" t="str">
        <f t="shared" si="99"/>
        <v/>
      </c>
      <c r="Q289" s="146" t="str">
        <f t="shared" si="91"/>
        <v/>
      </c>
      <c r="R289" s="144" t="str">
        <f>IFERROR(IF(OR(AND(C289="",D289&lt;E289,OR(WEEKDAY(A289,2)=1,WEEKDAY(A289,2)&gt;=6)),AND(C289="",D289&gt;E289,OR(WEEKDAY(A289,2)&gt;=5)),AND(C289&lt;&gt;"",D289&gt;E289,WEEKDAY(A289,2)&gt;=5)),ColTime(Data!$J$6,Data!$L$6,D289,E289),""),"")</f>
        <v/>
      </c>
      <c r="S289" s="212" t="str">
        <f>IFERROR(IF(OR(AND(WEEKDAY(A289,2)&gt;1,WEEKDAY(A289,2)&lt;6,D289&lt;E289,C289=""),AND(C289="",WEEKDAY(A289,2)=1,E289&lt;D289),AND(C289&lt;&gt;"",D289&lt;E289,WEEKDAY(A289,2)&gt;1,WEEKDAY(A289,2)&lt;4),AND(C289&lt;&gt;"",D289&gt;E289,WEEKDAY(A289,2)=1)),ColTime(Data!$J$6,Data!$L$6,D289,E289),""),"")</f>
        <v/>
      </c>
      <c r="T289" s="212"/>
      <c r="U289" s="213" t="str">
        <f>IF(F289="","",IF(AND(C289&lt;&gt;"",OR(D289&lt;E289,AND(D289&gt;E289,C595&lt;&gt;""))),ColTime(Data!$J$6,Data!$L$6,D289,E289),""))</f>
        <v/>
      </c>
      <c r="V289" s="214"/>
      <c r="W289" s="148"/>
      <c r="Z289" s="148"/>
      <c r="AE289" s="194"/>
    </row>
    <row r="290" spans="1:31" ht="15" customHeight="1" x14ac:dyDescent="0.2">
      <c r="A290" s="151">
        <f t="shared" si="90"/>
        <v>44115</v>
      </c>
      <c r="B290" s="160" t="str">
        <f t="shared" si="92"/>
        <v>Sø</v>
      </c>
      <c r="C290" s="161" t="str">
        <f t="shared" si="93"/>
        <v/>
      </c>
      <c r="D290" s="162"/>
      <c r="E290" s="162"/>
      <c r="F290" s="142" t="str">
        <f t="shared" si="94"/>
        <v/>
      </c>
      <c r="G290" s="270"/>
      <c r="H290" s="270"/>
      <c r="I290" s="270"/>
      <c r="J290" s="143" t="str">
        <f>IF(OR(AND(C290&lt;&gt;"",D290&gt;E290,WEEKDAY(A290,2)=5),AND(C290="",WEEKDAY(A290,2)&gt;5)),IF(D290="","",ColTime(Data!$J$3,Data!$L$3,D290,E290)),"")</f>
        <v/>
      </c>
      <c r="K290" s="143" t="str">
        <f t="shared" si="95"/>
        <v/>
      </c>
      <c r="L290" s="144" t="str">
        <f t="shared" si="96"/>
        <v/>
      </c>
      <c r="M290" s="144" t="str">
        <f>IFERROR(IF(AND(C290="",WEEKDAY(A290,2)&gt;5),IF(D290="","",(IF(E290-MAX(D290,(15/24))+(E290&lt;D290)&lt;0,0,E290-MAX(D290,(15/24))+($E290&lt;D290)))-(IF((E290-MAX(D290,(23/24))+(E290&lt;D290))&lt;0,0,(E290-MAX(D290,(23/24))+(E290&lt;D290))))),o),"")</f>
        <v/>
      </c>
      <c r="N290" s="144" t="str">
        <f t="shared" si="97"/>
        <v/>
      </c>
      <c r="O290" s="192" t="str">
        <f t="shared" si="98"/>
        <v/>
      </c>
      <c r="P290" s="192" t="str">
        <f t="shared" si="99"/>
        <v/>
      </c>
      <c r="Q290" s="146" t="str">
        <f t="shared" si="91"/>
        <v/>
      </c>
      <c r="R290" s="144" t="str">
        <f>IFERROR(IF(OR(AND(C290="",D290&lt;E290,OR(WEEKDAY(A290,2)=1,WEEKDAY(A290,2)&gt;=6)),AND(C290="",D290&gt;E290,OR(WEEKDAY(A290,2)&gt;=5)),AND(C290&lt;&gt;"",D290&gt;E290,WEEKDAY(A290,2)&gt;=5)),ColTime(Data!$J$6,Data!$L$6,D290,E290),""),"")</f>
        <v/>
      </c>
      <c r="S290" s="212" t="str">
        <f>IFERROR(IF(OR(AND(WEEKDAY(A290,2)&gt;1,WEEKDAY(A290,2)&lt;6,D290&lt;E290,C290=""),AND(C290="",WEEKDAY(A290,2)=1,E290&lt;D290),AND(C290&lt;&gt;"",D290&lt;E290,WEEKDAY(A290,2)&gt;1,WEEKDAY(A290,2)&lt;4),AND(C290&lt;&gt;"",D290&gt;E290,WEEKDAY(A290,2)=1)),ColTime(Data!$J$6,Data!$L$6,D290,E290),""),"")</f>
        <v/>
      </c>
      <c r="T290" s="212"/>
      <c r="U290" s="213" t="str">
        <f>IF(F290="","",IF(AND(C290&lt;&gt;"",OR(D290&lt;E290,AND(D290&gt;E290,C596&lt;&gt;""))),ColTime(Data!$J$6,Data!$L$6,D290,E290),""))</f>
        <v/>
      </c>
      <c r="V290" s="214"/>
      <c r="W290" s="148"/>
      <c r="Z290" s="148"/>
      <c r="AE290" s="194"/>
    </row>
    <row r="291" spans="1:31" ht="15" customHeight="1" x14ac:dyDescent="0.2">
      <c r="A291" s="151">
        <f t="shared" si="90"/>
        <v>44116</v>
      </c>
      <c r="B291" s="160" t="str">
        <f t="shared" si="92"/>
        <v>Ma</v>
      </c>
      <c r="C291" s="161" t="str">
        <f t="shared" si="93"/>
        <v/>
      </c>
      <c r="D291" s="162"/>
      <c r="E291" s="162"/>
      <c r="F291" s="142" t="str">
        <f t="shared" si="94"/>
        <v/>
      </c>
      <c r="G291" s="270"/>
      <c r="H291" s="270"/>
      <c r="I291" s="270"/>
      <c r="J291" s="143" t="str">
        <f>IF(OR(AND(C291&lt;&gt;"",D291&gt;E291,WEEKDAY(A291,2)=5),AND(C291="",WEEKDAY(A291,2)&gt;5)),IF(D291="","",ColTime(Data!$J$3,Data!$L$3,D291,E291)),"")</f>
        <v/>
      </c>
      <c r="K291" s="143" t="str">
        <f t="shared" si="95"/>
        <v/>
      </c>
      <c r="L291" s="144" t="str">
        <f t="shared" si="96"/>
        <v/>
      </c>
      <c r="M291" s="144" t="str">
        <f>IFERROR(IF(AND(C291="",WEEKDAY(A291,2)&gt;5),IF(D291="","",(IF(E291-MAX(D291,(15/24))+(E291&lt;D291)&lt;0,0,E291-MAX(D291,(15/24))+($E291&lt;D291)))-(IF((E291-MAX(D291,(23/24))+(E291&lt;D291))&lt;0,0,(E291-MAX(D291,(23/24))+(E291&lt;D291))))),o),"")</f>
        <v/>
      </c>
      <c r="N291" s="144" t="str">
        <f t="shared" si="97"/>
        <v/>
      </c>
      <c r="O291" s="192" t="str">
        <f t="shared" si="98"/>
        <v/>
      </c>
      <c r="P291" s="192" t="str">
        <f t="shared" si="99"/>
        <v/>
      </c>
      <c r="Q291" s="146" t="str">
        <f t="shared" si="91"/>
        <v/>
      </c>
      <c r="R291" s="144" t="str">
        <f>IFERROR(IF(OR(AND(C291="",D291&lt;E291,OR(WEEKDAY(A291,2)=1,WEEKDAY(A291,2)&gt;=6)),AND(C291="",D291&gt;E291,OR(WEEKDAY(A291,2)&gt;=5)),AND(C291&lt;&gt;"",D291&gt;E291,WEEKDAY(A291,2)&gt;=5)),ColTime(Data!$J$6,Data!$L$6,D291,E291),""),"")</f>
        <v/>
      </c>
      <c r="S291" s="212" t="str">
        <f>IFERROR(IF(OR(AND(WEEKDAY(A291,2)&gt;1,WEEKDAY(A291,2)&lt;6,D291&lt;E291,C291=""),AND(C291="",WEEKDAY(A291,2)=1,E291&lt;D291),AND(C291&lt;&gt;"",D291&lt;E291,WEEKDAY(A291,2)&gt;1,WEEKDAY(A291,2)&lt;4),AND(C291&lt;&gt;"",D291&gt;E291,WEEKDAY(A291,2)=1)),ColTime(Data!$J$6,Data!$L$6,D291,E291),""),"")</f>
        <v/>
      </c>
      <c r="T291" s="212"/>
      <c r="U291" s="213" t="str">
        <f>IF(F291="","",IF(AND(C291&lt;&gt;"",OR(D291&lt;E291,AND(D291&gt;E291,C597&lt;&gt;""))),ColTime(Data!$J$6,Data!$L$6,D291,E291),""))</f>
        <v/>
      </c>
      <c r="V291" s="214"/>
      <c r="W291" s="148"/>
      <c r="Z291" s="148"/>
      <c r="AE291" s="194"/>
    </row>
    <row r="292" spans="1:31" ht="15" customHeight="1" x14ac:dyDescent="0.2">
      <c r="A292" s="151">
        <f t="shared" si="90"/>
        <v>44117</v>
      </c>
      <c r="B292" s="160" t="str">
        <f t="shared" si="92"/>
        <v>Ti</v>
      </c>
      <c r="C292" s="161" t="str">
        <f t="shared" si="93"/>
        <v/>
      </c>
      <c r="D292" s="162"/>
      <c r="E292" s="162"/>
      <c r="F292" s="142" t="str">
        <f t="shared" si="94"/>
        <v/>
      </c>
      <c r="G292" s="270"/>
      <c r="H292" s="270"/>
      <c r="I292" s="270"/>
      <c r="J292" s="143" t="str">
        <f>IF(OR(AND(C292&lt;&gt;"",D292&gt;E292,WEEKDAY(A292,2)=5),AND(C292="",WEEKDAY(A292,2)&gt;5)),IF(D292="","",ColTime(Data!$J$3,Data!$L$3,D292,E292)),"")</f>
        <v/>
      </c>
      <c r="K292" s="143" t="str">
        <f t="shared" si="95"/>
        <v/>
      </c>
      <c r="L292" s="144" t="str">
        <f t="shared" si="96"/>
        <v/>
      </c>
      <c r="M292" s="144" t="str">
        <f>IFERROR(IF(AND(C292="",WEEKDAY(A292,2)&gt;5),IF(D292="","",(IF(E292-MAX(D292,(15/24))+(E292&lt;D292)&lt;0,0,E292-MAX(D292,(15/24))+($E292&lt;D292)))-(IF((E292-MAX(D292,(23/24))+(E292&lt;D292))&lt;0,0,(E292-MAX(D292,(23/24))+(E292&lt;D292))))),o),"")</f>
        <v/>
      </c>
      <c r="N292" s="144" t="str">
        <f t="shared" si="97"/>
        <v/>
      </c>
      <c r="O292" s="192" t="str">
        <f t="shared" si="98"/>
        <v/>
      </c>
      <c r="P292" s="192" t="str">
        <f t="shared" si="99"/>
        <v/>
      </c>
      <c r="Q292" s="146" t="str">
        <f t="shared" si="91"/>
        <v/>
      </c>
      <c r="R292" s="144" t="str">
        <f>IFERROR(IF(OR(AND(C292="",D292&lt;E292,OR(WEEKDAY(A292,2)=1,WEEKDAY(A292,2)&gt;=6)),AND(C292="",D292&gt;E292,OR(WEEKDAY(A292,2)&gt;=5)),AND(C292&lt;&gt;"",D292&gt;E292,WEEKDAY(A292,2)&gt;=5)),ColTime(Data!$J$6,Data!$L$6,D292,E292),""),"")</f>
        <v/>
      </c>
      <c r="S292" s="212" t="str">
        <f>IFERROR(IF(OR(AND(WEEKDAY(A292,2)&gt;1,WEEKDAY(A292,2)&lt;6,D292&lt;E292,C292=""),AND(C292="",WEEKDAY(A292,2)=1,E292&lt;D292),AND(C292&lt;&gt;"",D292&lt;E292,WEEKDAY(A292,2)&gt;1,WEEKDAY(A292,2)&lt;4),AND(C292&lt;&gt;"",D292&gt;E292,WEEKDAY(A292,2)=1)),ColTime(Data!$J$6,Data!$L$6,D292,E292),""),"")</f>
        <v/>
      </c>
      <c r="T292" s="212"/>
      <c r="U292" s="213" t="str">
        <f>IF(F292="","",IF(AND(C292&lt;&gt;"",OR(D292&lt;E292,AND(D292&gt;E292,C598&lt;&gt;""))),ColTime(Data!$J$6,Data!$L$6,D292,E292),""))</f>
        <v/>
      </c>
      <c r="V292" s="214"/>
      <c r="W292" s="148"/>
      <c r="Z292" s="148"/>
      <c r="AE292" s="194"/>
    </row>
    <row r="293" spans="1:31" ht="15" customHeight="1" x14ac:dyDescent="0.2">
      <c r="A293" s="151">
        <f t="shared" si="90"/>
        <v>44118</v>
      </c>
      <c r="B293" s="160" t="str">
        <f t="shared" si="92"/>
        <v>On</v>
      </c>
      <c r="C293" s="161" t="str">
        <f t="shared" si="93"/>
        <v/>
      </c>
      <c r="D293" s="162"/>
      <c r="E293" s="162"/>
      <c r="F293" s="142" t="str">
        <f t="shared" si="94"/>
        <v/>
      </c>
      <c r="G293" s="270"/>
      <c r="H293" s="270"/>
      <c r="I293" s="270"/>
      <c r="J293" s="143" t="str">
        <f>IF(OR(AND(C293&lt;&gt;"",D293&gt;E293,WEEKDAY(A293,2)=5),AND(C293="",WEEKDAY(A293,2)&gt;5)),IF(D293="","",ColTime(Data!$J$3,Data!$L$3,D293,E293)),"")</f>
        <v/>
      </c>
      <c r="K293" s="143" t="str">
        <f t="shared" si="95"/>
        <v/>
      </c>
      <c r="L293" s="144" t="str">
        <f t="shared" si="96"/>
        <v/>
      </c>
      <c r="M293" s="144" t="str">
        <f>IFERROR(IF(AND(C293="",WEEKDAY(A293,2)&gt;5),IF(D293="","",(IF(E293-MAX(D293,(15/24))+(E293&lt;D293)&lt;0,0,E293-MAX(D293,(15/24))+($E293&lt;D293)))-(IF((E293-MAX(D293,(23/24))+(E293&lt;D293))&lt;0,0,(E293-MAX(D293,(23/24))+(E293&lt;D293))))),o),"")</f>
        <v/>
      </c>
      <c r="N293" s="144" t="str">
        <f t="shared" si="97"/>
        <v/>
      </c>
      <c r="O293" s="192" t="str">
        <f t="shared" si="98"/>
        <v/>
      </c>
      <c r="P293" s="192" t="str">
        <f t="shared" si="99"/>
        <v/>
      </c>
      <c r="Q293" s="146" t="str">
        <f t="shared" si="91"/>
        <v/>
      </c>
      <c r="R293" s="144" t="str">
        <f>IFERROR(IF(OR(AND(C293="",D293&lt;E293,OR(WEEKDAY(A293,2)=1,WEEKDAY(A293,2)&gt;=6)),AND(C293="",D293&gt;E293,OR(WEEKDAY(A293,2)&gt;=5)),AND(C293&lt;&gt;"",D293&gt;E293,WEEKDAY(A293,2)&gt;=5)),ColTime(Data!$J$6,Data!$L$6,D293,E293),""),"")</f>
        <v/>
      </c>
      <c r="S293" s="212" t="str">
        <f>IFERROR(IF(OR(AND(WEEKDAY(A293,2)&gt;1,WEEKDAY(A293,2)&lt;6,D293&lt;E293,C293=""),AND(C293="",WEEKDAY(A293,2)=1,E293&lt;D293),AND(C293&lt;&gt;"",D293&lt;E293,WEEKDAY(A293,2)&gt;1,WEEKDAY(A293,2)&lt;4),AND(C293&lt;&gt;"",D293&gt;E293,WEEKDAY(A293,2)=1)),ColTime(Data!$J$6,Data!$L$6,D293,E293),""),"")</f>
        <v/>
      </c>
      <c r="T293" s="212"/>
      <c r="U293" s="213" t="str">
        <f>IF(F293="","",IF(AND(C293&lt;&gt;"",OR(D293&lt;E293,AND(D293&gt;E293,C599&lt;&gt;""))),ColTime(Data!$J$6,Data!$L$6,D293,E293),""))</f>
        <v/>
      </c>
      <c r="V293" s="214"/>
      <c r="W293" s="148"/>
      <c r="Z293" s="148"/>
      <c r="AE293" s="194"/>
    </row>
    <row r="294" spans="1:31" ht="15" customHeight="1" x14ac:dyDescent="0.2">
      <c r="A294" s="151">
        <f t="shared" si="90"/>
        <v>44119</v>
      </c>
      <c r="B294" s="160" t="str">
        <f t="shared" si="92"/>
        <v>To</v>
      </c>
      <c r="C294" s="161" t="str">
        <f t="shared" si="93"/>
        <v/>
      </c>
      <c r="D294" s="162"/>
      <c r="E294" s="162"/>
      <c r="F294" s="142" t="str">
        <f t="shared" si="94"/>
        <v/>
      </c>
      <c r="G294" s="270"/>
      <c r="H294" s="270"/>
      <c r="I294" s="270"/>
      <c r="J294" s="143" t="str">
        <f>IF(OR(AND(C294&lt;&gt;"",D294&gt;E294,WEEKDAY(A294,2)=5),AND(C294="",WEEKDAY(A294,2)&gt;5)),IF(D294="","",ColTime(Data!$J$3,Data!$L$3,D294,E294)),"")</f>
        <v/>
      </c>
      <c r="K294" s="143" t="str">
        <f t="shared" si="95"/>
        <v/>
      </c>
      <c r="L294" s="144" t="str">
        <f t="shared" si="96"/>
        <v/>
      </c>
      <c r="M294" s="144" t="str">
        <f>IFERROR(IF(AND(C294="",WEEKDAY(A294,2)&gt;5),IF(D294="","",(IF(E294-MAX(D294,(15/24))+(E294&lt;D294)&lt;0,0,E294-MAX(D294,(15/24))+($E294&lt;D294)))-(IF((E294-MAX(D294,(23/24))+(E294&lt;D294))&lt;0,0,(E294-MAX(D294,(23/24))+(E294&lt;D294))))),o),"")</f>
        <v/>
      </c>
      <c r="N294" s="144" t="str">
        <f t="shared" si="97"/>
        <v/>
      </c>
      <c r="O294" s="192" t="str">
        <f t="shared" si="98"/>
        <v/>
      </c>
      <c r="P294" s="192" t="str">
        <f t="shared" si="99"/>
        <v/>
      </c>
      <c r="Q294" s="146" t="str">
        <f t="shared" si="91"/>
        <v/>
      </c>
      <c r="R294" s="144" t="str">
        <f>IFERROR(IF(OR(AND(C294="",D294&lt;E294,OR(WEEKDAY(A294,2)=1,WEEKDAY(A294,2)&gt;=6)),AND(C294="",D294&gt;E294,OR(WEEKDAY(A294,2)&gt;=5)),AND(C294&lt;&gt;"",D294&gt;E294,WEEKDAY(A294,2)&gt;=5)),ColTime(Data!$J$6,Data!$L$6,D294,E294),""),"")</f>
        <v/>
      </c>
      <c r="S294" s="212" t="str">
        <f>IFERROR(IF(OR(AND(WEEKDAY(A294,2)&gt;1,WEEKDAY(A294,2)&lt;6,D294&lt;E294,C294=""),AND(C294="",WEEKDAY(A294,2)=1,E294&lt;D294),AND(C294&lt;&gt;"",D294&lt;E294,WEEKDAY(A294,2)&gt;1,WEEKDAY(A294,2)&lt;4),AND(C294&lt;&gt;"",D294&gt;E294,WEEKDAY(A294,2)=1)),ColTime(Data!$J$6,Data!$L$6,D294,E294),""),"")</f>
        <v/>
      </c>
      <c r="T294" s="212"/>
      <c r="U294" s="213" t="str">
        <f>IF(F294="","",IF(AND(C294&lt;&gt;"",OR(D294&lt;E294,AND(D294&gt;E294,C600&lt;&gt;""))),ColTime(Data!$J$6,Data!$L$6,D294,E294),""))</f>
        <v/>
      </c>
      <c r="V294" s="214"/>
      <c r="W294" s="148"/>
      <c r="Z294" s="148"/>
      <c r="AE294" s="194"/>
    </row>
    <row r="295" spans="1:31" ht="15" customHeight="1" x14ac:dyDescent="0.2">
      <c r="A295" s="151">
        <f t="shared" si="90"/>
        <v>44120</v>
      </c>
      <c r="B295" s="160" t="str">
        <f t="shared" si="92"/>
        <v>Fr</v>
      </c>
      <c r="C295" s="161" t="str">
        <f t="shared" si="93"/>
        <v/>
      </c>
      <c r="D295" s="162"/>
      <c r="E295" s="162"/>
      <c r="F295" s="142" t="str">
        <f t="shared" si="94"/>
        <v/>
      </c>
      <c r="G295" s="270"/>
      <c r="H295" s="270"/>
      <c r="I295" s="270"/>
      <c r="J295" s="143" t="str">
        <f>IF(OR(AND(C295&lt;&gt;"",D295&gt;E295,WEEKDAY(A295,2)=5),AND(C295="",WEEKDAY(A295,2)&gt;5)),IF(D295="","",ColTime(Data!$J$3,Data!$L$3,D295,E295)),"")</f>
        <v/>
      </c>
      <c r="K295" s="143" t="str">
        <f t="shared" si="95"/>
        <v/>
      </c>
      <c r="L295" s="144" t="str">
        <f t="shared" si="96"/>
        <v/>
      </c>
      <c r="M295" s="144" t="str">
        <f>IFERROR(IF(AND(C295="",WEEKDAY(A295,2)&gt;5),IF(D295="","",(IF(E295-MAX(D295,(15/24))+(E295&lt;D295)&lt;0,0,E295-MAX(D295,(15/24))+($E295&lt;D295)))-(IF((E295-MAX(D295,(23/24))+(E295&lt;D295))&lt;0,0,(E295-MAX(D295,(23/24))+(E295&lt;D295))))),o),"")</f>
        <v/>
      </c>
      <c r="N295" s="144" t="str">
        <f t="shared" si="97"/>
        <v/>
      </c>
      <c r="O295" s="192" t="str">
        <f t="shared" si="98"/>
        <v/>
      </c>
      <c r="P295" s="192" t="str">
        <f t="shared" si="99"/>
        <v/>
      </c>
      <c r="Q295" s="146" t="str">
        <f t="shared" si="91"/>
        <v/>
      </c>
      <c r="R295" s="144" t="str">
        <f>IFERROR(IF(OR(AND(C295="",D295&lt;E295,OR(WEEKDAY(A295,2)=1,WEEKDAY(A295,2)&gt;=6)),AND(C295="",D295&gt;E295,OR(WEEKDAY(A295,2)&gt;=5)),AND(C295&lt;&gt;"",D295&gt;E295,WEEKDAY(A295,2)&gt;=5)),ColTime(Data!$J$6,Data!$L$6,D295,E295),""),"")</f>
        <v/>
      </c>
      <c r="S295" s="212" t="str">
        <f>IFERROR(IF(OR(AND(WEEKDAY(A295,2)&gt;1,WEEKDAY(A295,2)&lt;6,D295&lt;E295,C295=""),AND(C295="",WEEKDAY(A295,2)=1,E295&lt;D295),AND(C295&lt;&gt;"",D295&lt;E295,WEEKDAY(A295,2)&gt;1,WEEKDAY(A295,2)&lt;4),AND(C295&lt;&gt;"",D295&gt;E295,WEEKDAY(A295,2)=1)),ColTime(Data!$J$6,Data!$L$6,D295,E295),""),"")</f>
        <v/>
      </c>
      <c r="T295" s="212"/>
      <c r="U295" s="213" t="str">
        <f>IF(F295="","",IF(AND(C295&lt;&gt;"",OR(D295&lt;E295,AND(D295&gt;E295,C601&lt;&gt;""))),ColTime(Data!$J$6,Data!$L$6,D295,E295),""))</f>
        <v/>
      </c>
      <c r="V295" s="214"/>
      <c r="W295" s="148"/>
      <c r="Z295" s="148"/>
      <c r="AE295" s="194"/>
    </row>
    <row r="296" spans="1:31" ht="15" customHeight="1" x14ac:dyDescent="0.2">
      <c r="A296" s="151">
        <f t="shared" si="90"/>
        <v>44121</v>
      </c>
      <c r="B296" s="160" t="str">
        <f t="shared" si="92"/>
        <v>Lø</v>
      </c>
      <c r="C296" s="161" t="str">
        <f t="shared" si="93"/>
        <v/>
      </c>
      <c r="D296" s="162"/>
      <c r="E296" s="162"/>
      <c r="F296" s="142" t="str">
        <f t="shared" si="94"/>
        <v/>
      </c>
      <c r="G296" s="270"/>
      <c r="H296" s="270"/>
      <c r="I296" s="270"/>
      <c r="J296" s="143" t="str">
        <f>IF(OR(AND(C296&lt;&gt;"",D296&gt;E296,WEEKDAY(A296,2)=5),AND(C296="",WEEKDAY(A296,2)&gt;5)),IF(D296="","",ColTime(Data!$J$3,Data!$L$3,D296,E296)),"")</f>
        <v/>
      </c>
      <c r="K296" s="143" t="str">
        <f t="shared" si="95"/>
        <v/>
      </c>
      <c r="L296" s="144" t="str">
        <f t="shared" si="96"/>
        <v/>
      </c>
      <c r="M296" s="144" t="str">
        <f>IFERROR(IF(AND(C296="",WEEKDAY(A296,2)&gt;5),IF(D296="","",(IF(E296-MAX(D296,(15/24))+(E296&lt;D296)&lt;0,0,E296-MAX(D296,(15/24))+($E296&lt;D296)))-(IF((E296-MAX(D296,(23/24))+(E296&lt;D296))&lt;0,0,(E296-MAX(D296,(23/24))+(E296&lt;D296))))),o),"")</f>
        <v/>
      </c>
      <c r="N296" s="144" t="str">
        <f t="shared" si="97"/>
        <v/>
      </c>
      <c r="O296" s="192" t="str">
        <f t="shared" si="98"/>
        <v/>
      </c>
      <c r="P296" s="192" t="str">
        <f t="shared" si="99"/>
        <v/>
      </c>
      <c r="Q296" s="146" t="str">
        <f t="shared" si="91"/>
        <v/>
      </c>
      <c r="R296" s="144" t="str">
        <f>IFERROR(IF(OR(AND(C296="",D296&lt;E296,OR(WEEKDAY(A296,2)=1,WEEKDAY(A296,2)&gt;=6)),AND(C296="",D296&gt;E296,OR(WEEKDAY(A296,2)&gt;=5)),AND(C296&lt;&gt;"",D296&gt;E296,WEEKDAY(A296,2)&gt;=5)),ColTime(Data!$J$6,Data!$L$6,D296,E296),""),"")</f>
        <v/>
      </c>
      <c r="S296" s="212" t="str">
        <f>IFERROR(IF(OR(AND(WEEKDAY(A296,2)&gt;1,WEEKDAY(A296,2)&lt;6,D296&lt;E296,C296=""),AND(C296="",WEEKDAY(A296,2)=1,E296&lt;D296),AND(C296&lt;&gt;"",D296&lt;E296,WEEKDAY(A296,2)&gt;1,WEEKDAY(A296,2)&lt;4),AND(C296&lt;&gt;"",D296&gt;E296,WEEKDAY(A296,2)=1)),ColTime(Data!$J$6,Data!$L$6,D296,E296),""),"")</f>
        <v/>
      </c>
      <c r="T296" s="212"/>
      <c r="U296" s="213" t="str">
        <f>IF(F296="","",IF(AND(C296&lt;&gt;"",OR(D296&lt;E296,AND(D296&gt;E296,C602&lt;&gt;""))),ColTime(Data!$J$6,Data!$L$6,D296,E296),""))</f>
        <v/>
      </c>
      <c r="V296" s="214"/>
      <c r="W296" s="148"/>
      <c r="Z296" s="148"/>
      <c r="AE296" s="194"/>
    </row>
    <row r="297" spans="1:31" ht="15" customHeight="1" x14ac:dyDescent="0.2">
      <c r="A297" s="151">
        <f t="shared" si="90"/>
        <v>44122</v>
      </c>
      <c r="B297" s="160" t="str">
        <f t="shared" si="92"/>
        <v>Sø</v>
      </c>
      <c r="C297" s="161" t="str">
        <f t="shared" si="93"/>
        <v/>
      </c>
      <c r="D297" s="162"/>
      <c r="E297" s="162"/>
      <c r="F297" s="142" t="str">
        <f t="shared" si="94"/>
        <v/>
      </c>
      <c r="G297" s="270"/>
      <c r="H297" s="270"/>
      <c r="I297" s="270"/>
      <c r="J297" s="143" t="str">
        <f>IF(OR(AND(C297&lt;&gt;"",D297&gt;E297,WEEKDAY(A297,2)=5),AND(C297="",WEEKDAY(A297,2)&gt;5)),IF(D297="","",ColTime(Data!$J$3,Data!$L$3,D297,E297)),"")</f>
        <v/>
      </c>
      <c r="K297" s="143" t="str">
        <f t="shared" si="95"/>
        <v/>
      </c>
      <c r="L297" s="144" t="str">
        <f t="shared" si="96"/>
        <v/>
      </c>
      <c r="M297" s="144" t="str">
        <f>IFERROR(IF(AND(C297="",WEEKDAY(A297,2)&gt;5),IF(D297="","",(IF(E297-MAX(D297,(15/24))+(E297&lt;D297)&lt;0,0,E297-MAX(D297,(15/24))+($E297&lt;D297)))-(IF((E297-MAX(D297,(23/24))+(E297&lt;D297))&lt;0,0,(E297-MAX(D297,(23/24))+(E297&lt;D297))))),o),"")</f>
        <v/>
      </c>
      <c r="N297" s="144" t="str">
        <f t="shared" si="97"/>
        <v/>
      </c>
      <c r="O297" s="192" t="str">
        <f t="shared" si="98"/>
        <v/>
      </c>
      <c r="P297" s="192" t="str">
        <f t="shared" si="99"/>
        <v/>
      </c>
      <c r="Q297" s="146" t="str">
        <f t="shared" si="91"/>
        <v/>
      </c>
      <c r="R297" s="144" t="str">
        <f>IFERROR(IF(OR(AND(C297="",D297&lt;E297,OR(WEEKDAY(A297,2)=1,WEEKDAY(A297,2)&gt;=6)),AND(C297="",D297&gt;E297,OR(WEEKDAY(A297,2)&gt;=5)),AND(C297&lt;&gt;"",D297&gt;E297,WEEKDAY(A297,2)&gt;=5)),ColTime(Data!$J$6,Data!$L$6,D297,E297),""),"")</f>
        <v/>
      </c>
      <c r="S297" s="212" t="str">
        <f>IFERROR(IF(OR(AND(WEEKDAY(A297,2)&gt;1,WEEKDAY(A297,2)&lt;6,D297&lt;E297,C297=""),AND(C297="",WEEKDAY(A297,2)=1,E297&lt;D297),AND(C297&lt;&gt;"",D297&lt;E297,WEEKDAY(A297,2)&gt;1,WEEKDAY(A297,2)&lt;4),AND(C297&lt;&gt;"",D297&gt;E297,WEEKDAY(A297,2)=1)),ColTime(Data!$J$6,Data!$L$6,D297,E297),""),"")</f>
        <v/>
      </c>
      <c r="T297" s="212"/>
      <c r="U297" s="213" t="str">
        <f>IF(F297="","",IF(AND(C297&lt;&gt;"",OR(D297&lt;E297,AND(D297&gt;E297,C603&lt;&gt;""))),ColTime(Data!$J$6,Data!$L$6,D297,E297),""))</f>
        <v/>
      </c>
      <c r="V297" s="214"/>
      <c r="W297" s="148"/>
      <c r="Z297" s="148"/>
      <c r="AE297" s="194"/>
    </row>
    <row r="298" spans="1:31" ht="15" customHeight="1" x14ac:dyDescent="0.2">
      <c r="A298" s="151">
        <f t="shared" si="90"/>
        <v>44123</v>
      </c>
      <c r="B298" s="160" t="str">
        <f t="shared" si="92"/>
        <v>Ma</v>
      </c>
      <c r="C298" s="161" t="str">
        <f t="shared" si="93"/>
        <v/>
      </c>
      <c r="D298" s="162"/>
      <c r="E298" s="162"/>
      <c r="F298" s="142" t="str">
        <f t="shared" si="94"/>
        <v/>
      </c>
      <c r="G298" s="270"/>
      <c r="H298" s="270"/>
      <c r="I298" s="270"/>
      <c r="J298" s="143" t="str">
        <f>IF(OR(AND(C298&lt;&gt;"",D298&gt;E298,WEEKDAY(A298,2)=5),AND(C298="",WEEKDAY(A298,2)&gt;5)),IF(D298="","",ColTime(Data!$J$3,Data!$L$3,D298,E298)),"")</f>
        <v/>
      </c>
      <c r="K298" s="143" t="str">
        <f t="shared" si="95"/>
        <v/>
      </c>
      <c r="L298" s="144" t="str">
        <f t="shared" si="96"/>
        <v/>
      </c>
      <c r="M298" s="144" t="str">
        <f>IFERROR(IF(AND(C298="",WEEKDAY(A298,2)&gt;5),IF(D298="","",(IF(E298-MAX(D298,(15/24))+(E298&lt;D298)&lt;0,0,E298-MAX(D298,(15/24))+($E298&lt;D298)))-(IF((E298-MAX(D298,(23/24))+(E298&lt;D298))&lt;0,0,(E298-MAX(D298,(23/24))+(E298&lt;D298))))),o),"")</f>
        <v/>
      </c>
      <c r="N298" s="144" t="str">
        <f t="shared" si="97"/>
        <v/>
      </c>
      <c r="O298" s="192" t="str">
        <f t="shared" si="98"/>
        <v/>
      </c>
      <c r="P298" s="192" t="str">
        <f t="shared" si="99"/>
        <v/>
      </c>
      <c r="Q298" s="146" t="str">
        <f t="shared" si="91"/>
        <v/>
      </c>
      <c r="R298" s="144" t="str">
        <f>IFERROR(IF(OR(AND(C298="",D298&lt;E298,OR(WEEKDAY(A298,2)=1,WEEKDAY(A298,2)&gt;=6)),AND(C298="",D298&gt;E298,OR(WEEKDAY(A298,2)&gt;=5)),AND(C298&lt;&gt;"",D298&gt;E298,WEEKDAY(A298,2)&gt;=5)),ColTime(Data!$J$6,Data!$L$6,D298,E298),""),"")</f>
        <v/>
      </c>
      <c r="S298" s="212" t="str">
        <f>IFERROR(IF(OR(AND(WEEKDAY(A298,2)&gt;1,WEEKDAY(A298,2)&lt;6,D298&lt;E298,C298=""),AND(C298="",WEEKDAY(A298,2)=1,E298&lt;D298),AND(C298&lt;&gt;"",D298&lt;E298,WEEKDAY(A298,2)&gt;1,WEEKDAY(A298,2)&lt;4),AND(C298&lt;&gt;"",D298&gt;E298,WEEKDAY(A298,2)=1)),ColTime(Data!$J$6,Data!$L$6,D298,E298),""),"")</f>
        <v/>
      </c>
      <c r="T298" s="212"/>
      <c r="U298" s="213" t="str">
        <f>IF(F298="","",IF(AND(C298&lt;&gt;"",OR(D298&lt;E298,AND(D298&gt;E298,C604&lt;&gt;""))),ColTime(Data!$J$6,Data!$L$6,D298,E298),""))</f>
        <v/>
      </c>
      <c r="V298" s="214"/>
      <c r="W298" s="148"/>
      <c r="Z298" s="148"/>
      <c r="AE298" s="194"/>
    </row>
    <row r="299" spans="1:31" ht="15" customHeight="1" x14ac:dyDescent="0.2">
      <c r="A299" s="151">
        <f t="shared" si="90"/>
        <v>44124</v>
      </c>
      <c r="B299" s="160" t="str">
        <f t="shared" si="92"/>
        <v>Ti</v>
      </c>
      <c r="C299" s="161" t="str">
        <f t="shared" si="93"/>
        <v/>
      </c>
      <c r="D299" s="162"/>
      <c r="E299" s="162"/>
      <c r="F299" s="142" t="str">
        <f t="shared" si="94"/>
        <v/>
      </c>
      <c r="G299" s="270"/>
      <c r="H299" s="270"/>
      <c r="I299" s="270"/>
      <c r="J299" s="143" t="str">
        <f>IF(OR(AND(C299&lt;&gt;"",D299&gt;E299,WEEKDAY(A299,2)=5),AND(C299="",WEEKDAY(A299,2)&gt;5)),IF(D299="","",ColTime(Data!$J$3,Data!$L$3,D299,E299)),"")</f>
        <v/>
      </c>
      <c r="K299" s="143" t="str">
        <f t="shared" si="95"/>
        <v/>
      </c>
      <c r="L299" s="144" t="str">
        <f t="shared" si="96"/>
        <v/>
      </c>
      <c r="M299" s="144" t="str">
        <f>IFERROR(IF(AND(C299="",WEEKDAY(A299,2)&gt;5),IF(D299="","",(IF(E299-MAX(D299,(15/24))+(E299&lt;D299)&lt;0,0,E299-MAX(D299,(15/24))+($E299&lt;D299)))-(IF((E299-MAX(D299,(23/24))+(E299&lt;D299))&lt;0,0,(E299-MAX(D299,(23/24))+(E299&lt;D299))))),o),"")</f>
        <v/>
      </c>
      <c r="N299" s="144" t="str">
        <f t="shared" si="97"/>
        <v/>
      </c>
      <c r="O299" s="192" t="str">
        <f t="shared" si="98"/>
        <v/>
      </c>
      <c r="P299" s="192" t="str">
        <f t="shared" si="99"/>
        <v/>
      </c>
      <c r="Q299" s="146" t="str">
        <f t="shared" si="91"/>
        <v/>
      </c>
      <c r="R299" s="144" t="str">
        <f>IFERROR(IF(OR(AND(C299="",D299&lt;E299,OR(WEEKDAY(A299,2)=1,WEEKDAY(A299,2)&gt;=6)),AND(C299="",D299&gt;E299,OR(WEEKDAY(A299,2)&gt;=5)),AND(C299&lt;&gt;"",D299&gt;E299,WEEKDAY(A299,2)&gt;=5)),ColTime(Data!$J$6,Data!$L$6,D299,E299),""),"")</f>
        <v/>
      </c>
      <c r="S299" s="212" t="str">
        <f>IFERROR(IF(OR(AND(WEEKDAY(A299,2)&gt;1,WEEKDAY(A299,2)&lt;6,D299&lt;E299,C299=""),AND(C299="",WEEKDAY(A299,2)=1,E299&lt;D299),AND(C299&lt;&gt;"",D299&lt;E299,WEEKDAY(A299,2)&gt;1,WEEKDAY(A299,2)&lt;4),AND(C299&lt;&gt;"",D299&gt;E299,WEEKDAY(A299,2)=1)),ColTime(Data!$J$6,Data!$L$6,D299,E299),""),"")</f>
        <v/>
      </c>
      <c r="T299" s="212"/>
      <c r="U299" s="213" t="str">
        <f>IF(F299="","",IF(AND(C299&lt;&gt;"",OR(D299&lt;E299,AND(D299&gt;E299,C605&lt;&gt;""))),ColTime(Data!$J$6,Data!$L$6,D299,E299),""))</f>
        <v/>
      </c>
      <c r="V299" s="214"/>
      <c r="W299" s="148"/>
      <c r="Z299" s="148"/>
      <c r="AE299" s="194"/>
    </row>
    <row r="300" spans="1:31" ht="15" customHeight="1" x14ac:dyDescent="0.2">
      <c r="A300" s="151">
        <f t="shared" si="90"/>
        <v>44125</v>
      </c>
      <c r="B300" s="160" t="str">
        <f t="shared" si="92"/>
        <v>On</v>
      </c>
      <c r="C300" s="161" t="str">
        <f t="shared" si="93"/>
        <v/>
      </c>
      <c r="D300" s="162"/>
      <c r="E300" s="162"/>
      <c r="F300" s="142" t="str">
        <f t="shared" si="94"/>
        <v/>
      </c>
      <c r="G300" s="270"/>
      <c r="H300" s="270"/>
      <c r="I300" s="270"/>
      <c r="J300" s="143" t="str">
        <f>IF(OR(AND(C300&lt;&gt;"",D300&gt;E300,WEEKDAY(A300,2)=5),AND(C300="",WEEKDAY(A300,2)&gt;5)),IF(D300="","",ColTime(Data!$J$3,Data!$L$3,D300,E300)),"")</f>
        <v/>
      </c>
      <c r="K300" s="143" t="str">
        <f t="shared" si="95"/>
        <v/>
      </c>
      <c r="L300" s="144" t="str">
        <f t="shared" si="96"/>
        <v/>
      </c>
      <c r="M300" s="144" t="str">
        <f>IFERROR(IF(AND(C300="",WEEKDAY(A300,2)&gt;5),IF(D300="","",(IF(E300-MAX(D300,(15/24))+(E300&lt;D300)&lt;0,0,E300-MAX(D300,(15/24))+($E300&lt;D300)))-(IF((E300-MAX(D300,(23/24))+(E300&lt;D300))&lt;0,0,(E300-MAX(D300,(23/24))+(E300&lt;D300))))),o),"")</f>
        <v/>
      </c>
      <c r="N300" s="144" t="str">
        <f t="shared" si="97"/>
        <v/>
      </c>
      <c r="O300" s="192" t="str">
        <f t="shared" si="98"/>
        <v/>
      </c>
      <c r="P300" s="192" t="str">
        <f t="shared" si="99"/>
        <v/>
      </c>
      <c r="Q300" s="146" t="str">
        <f t="shared" si="91"/>
        <v/>
      </c>
      <c r="R300" s="144" t="str">
        <f>IFERROR(IF(OR(AND(C300="",D300&lt;E300,OR(WEEKDAY(A300,2)=1,WEEKDAY(A300,2)&gt;=6)),AND(C300="",D300&gt;E300,OR(WEEKDAY(A300,2)&gt;=5)),AND(C300&lt;&gt;"",D300&gt;E300,WEEKDAY(A300,2)&gt;=5)),ColTime(Data!$J$6,Data!$L$6,D300,E300),""),"")</f>
        <v/>
      </c>
      <c r="S300" s="212" t="str">
        <f>IFERROR(IF(OR(AND(WEEKDAY(A300,2)&gt;1,WEEKDAY(A300,2)&lt;6,D300&lt;E300,C300=""),AND(C300="",WEEKDAY(A300,2)=1,E300&lt;D300),AND(C300&lt;&gt;"",D300&lt;E300,WEEKDAY(A300,2)&gt;1,WEEKDAY(A300,2)&lt;4),AND(C300&lt;&gt;"",D300&gt;E300,WEEKDAY(A300,2)=1)),ColTime(Data!$J$6,Data!$L$6,D300,E300),""),"")</f>
        <v/>
      </c>
      <c r="T300" s="212"/>
      <c r="U300" s="213" t="str">
        <f>IF(F300="","",IF(AND(C300&lt;&gt;"",OR(D300&lt;E300,AND(D300&gt;E300,C606&lt;&gt;""))),ColTime(Data!$J$6,Data!$L$6,D300,E300),""))</f>
        <v/>
      </c>
      <c r="V300" s="214"/>
      <c r="W300" s="148"/>
      <c r="Z300" s="148"/>
      <c r="AE300" s="194"/>
    </row>
    <row r="301" spans="1:31" ht="15" customHeight="1" x14ac:dyDescent="0.2">
      <c r="A301" s="151">
        <f t="shared" si="90"/>
        <v>44126</v>
      </c>
      <c r="B301" s="160" t="str">
        <f t="shared" si="92"/>
        <v>To</v>
      </c>
      <c r="C301" s="161" t="str">
        <f t="shared" si="93"/>
        <v/>
      </c>
      <c r="D301" s="162"/>
      <c r="E301" s="162"/>
      <c r="F301" s="142" t="str">
        <f t="shared" si="94"/>
        <v/>
      </c>
      <c r="G301" s="270"/>
      <c r="H301" s="270"/>
      <c r="I301" s="270"/>
      <c r="J301" s="143" t="str">
        <f>IF(OR(AND(C301&lt;&gt;"",D301&gt;E301,WEEKDAY(A301,2)=5),AND(C301="",WEEKDAY(A301,2)&gt;5)),IF(D301="","",ColTime(Data!$J$3,Data!$L$3,D301,E301)),"")</f>
        <v/>
      </c>
      <c r="K301" s="143" t="str">
        <f t="shared" si="95"/>
        <v/>
      </c>
      <c r="L301" s="144" t="str">
        <f t="shared" si="96"/>
        <v/>
      </c>
      <c r="M301" s="144" t="str">
        <f>IFERROR(IF(AND(C301="",WEEKDAY(A301,2)&gt;5),IF(D301="","",(IF(E301-MAX(D301,(15/24))+(E301&lt;D301)&lt;0,0,E301-MAX(D301,(15/24))+($E301&lt;D301)))-(IF((E301-MAX(D301,(23/24))+(E301&lt;D301))&lt;0,0,(E301-MAX(D301,(23/24))+(E301&lt;D301))))),o),"")</f>
        <v/>
      </c>
      <c r="N301" s="144" t="str">
        <f t="shared" si="97"/>
        <v/>
      </c>
      <c r="O301" s="192" t="str">
        <f t="shared" si="98"/>
        <v/>
      </c>
      <c r="P301" s="192" t="str">
        <f t="shared" si="99"/>
        <v/>
      </c>
      <c r="Q301" s="146" t="str">
        <f t="shared" si="91"/>
        <v/>
      </c>
      <c r="R301" s="144" t="str">
        <f>IFERROR(IF(OR(AND(C301="",D301&lt;E301,OR(WEEKDAY(A301,2)=1,WEEKDAY(A301,2)&gt;=6)),AND(C301="",D301&gt;E301,OR(WEEKDAY(A301,2)&gt;=5)),AND(C301&lt;&gt;"",D301&gt;E301,WEEKDAY(A301,2)&gt;=5)),ColTime(Data!$J$6,Data!$L$6,D301,E301),""),"")</f>
        <v/>
      </c>
      <c r="S301" s="212" t="str">
        <f>IFERROR(IF(OR(AND(WEEKDAY(A301,2)&gt;1,WEEKDAY(A301,2)&lt;6,D301&lt;E301,C301=""),AND(C301="",WEEKDAY(A301,2)=1,E301&lt;D301),AND(C301&lt;&gt;"",D301&lt;E301,WEEKDAY(A301,2)&gt;1,WEEKDAY(A301,2)&lt;4),AND(C301&lt;&gt;"",D301&gt;E301,WEEKDAY(A301,2)=1)),ColTime(Data!$J$6,Data!$L$6,D301,E301),""),"")</f>
        <v/>
      </c>
      <c r="T301" s="212"/>
      <c r="U301" s="213" t="str">
        <f>IF(F301="","",IF(AND(C301&lt;&gt;"",OR(D301&lt;E301,AND(D301&gt;E301,C607&lt;&gt;""))),ColTime(Data!$J$6,Data!$L$6,D301,E301),""))</f>
        <v/>
      </c>
      <c r="V301" s="214"/>
      <c r="W301" s="148"/>
      <c r="Z301" s="148"/>
      <c r="AE301" s="194"/>
    </row>
    <row r="302" spans="1:31" ht="15" customHeight="1" x14ac:dyDescent="0.2">
      <c r="A302" s="151">
        <f t="shared" si="90"/>
        <v>44127</v>
      </c>
      <c r="B302" s="160" t="str">
        <f t="shared" si="92"/>
        <v>Fr</v>
      </c>
      <c r="C302" s="161" t="str">
        <f t="shared" si="93"/>
        <v/>
      </c>
      <c r="D302" s="162"/>
      <c r="E302" s="162"/>
      <c r="F302" s="142" t="str">
        <f t="shared" si="94"/>
        <v/>
      </c>
      <c r="G302" s="270"/>
      <c r="H302" s="270"/>
      <c r="I302" s="270"/>
      <c r="J302" s="143" t="str">
        <f>IF(OR(AND(C302&lt;&gt;"",D302&gt;E302,WEEKDAY(A302,2)=5),AND(C302="",WEEKDAY(A302,2)&gt;5)),IF(D302="","",ColTime(Data!$J$3,Data!$L$3,D302,E302)),"")</f>
        <v/>
      </c>
      <c r="K302" s="143" t="str">
        <f t="shared" si="95"/>
        <v/>
      </c>
      <c r="L302" s="144" t="str">
        <f t="shared" si="96"/>
        <v/>
      </c>
      <c r="M302" s="144" t="str">
        <f>IFERROR(IF(AND(C302="",WEEKDAY(A302,2)&gt;5),IF(D302="","",(IF(E302-MAX(D302,(15/24))+(E302&lt;D302)&lt;0,0,E302-MAX(D302,(15/24))+($E302&lt;D302)))-(IF((E302-MAX(D302,(23/24))+(E302&lt;D302))&lt;0,0,(E302-MAX(D302,(23/24))+(E302&lt;D302))))),o),"")</f>
        <v/>
      </c>
      <c r="N302" s="144" t="str">
        <f t="shared" si="97"/>
        <v/>
      </c>
      <c r="O302" s="192" t="str">
        <f t="shared" si="98"/>
        <v/>
      </c>
      <c r="P302" s="192" t="str">
        <f t="shared" si="99"/>
        <v/>
      </c>
      <c r="Q302" s="146" t="str">
        <f t="shared" si="91"/>
        <v/>
      </c>
      <c r="R302" s="144" t="str">
        <f>IFERROR(IF(OR(AND(C302="",D302&lt;E302,OR(WEEKDAY(A302,2)=1,WEEKDAY(A302,2)&gt;=6)),AND(C302="",D302&gt;E302,OR(WEEKDAY(A302,2)&gt;=5)),AND(C302&lt;&gt;"",D302&gt;E302,WEEKDAY(A302,2)&gt;=5)),ColTime(Data!$J$6,Data!$L$6,D302,E302),""),"")</f>
        <v/>
      </c>
      <c r="S302" s="212" t="str">
        <f>IFERROR(IF(OR(AND(WEEKDAY(A302,2)&gt;1,WEEKDAY(A302,2)&lt;6,D302&lt;E302,C302=""),AND(C302="",WEEKDAY(A302,2)=1,E302&lt;D302),AND(C302&lt;&gt;"",D302&lt;E302,WEEKDAY(A302,2)&gt;1,WEEKDAY(A302,2)&lt;4),AND(C302&lt;&gt;"",D302&gt;E302,WEEKDAY(A302,2)=1)),ColTime(Data!$J$6,Data!$L$6,D302,E302),""),"")</f>
        <v/>
      </c>
      <c r="T302" s="212"/>
      <c r="U302" s="213" t="str">
        <f>IF(F302="","",IF(AND(C302&lt;&gt;"",OR(D302&lt;E302,AND(D302&gt;E302,C608&lt;&gt;""))),ColTime(Data!$J$6,Data!$L$6,D302,E302),""))</f>
        <v/>
      </c>
      <c r="V302" s="214"/>
      <c r="W302" s="148"/>
      <c r="Z302" s="148"/>
      <c r="AE302" s="194"/>
    </row>
    <row r="303" spans="1:31" ht="15" customHeight="1" x14ac:dyDescent="0.2">
      <c r="A303" s="151">
        <f t="shared" si="90"/>
        <v>44128</v>
      </c>
      <c r="B303" s="160" t="str">
        <f t="shared" si="92"/>
        <v>Lø</v>
      </c>
      <c r="C303" s="161" t="str">
        <f t="shared" si="93"/>
        <v/>
      </c>
      <c r="D303" s="162"/>
      <c r="E303" s="162"/>
      <c r="F303" s="142" t="str">
        <f t="shared" si="94"/>
        <v/>
      </c>
      <c r="G303" s="270"/>
      <c r="H303" s="270"/>
      <c r="I303" s="270"/>
      <c r="J303" s="143" t="str">
        <f>IF(OR(AND(C303&lt;&gt;"",D303&gt;E303,WEEKDAY(A303,2)=5),AND(C303="",WEEKDAY(A303,2)&gt;5)),IF(D303="","",ColTime(Data!$J$3,Data!$L$3,D303,E303)),"")</f>
        <v/>
      </c>
      <c r="K303" s="143" t="str">
        <f t="shared" si="95"/>
        <v/>
      </c>
      <c r="L303" s="144" t="str">
        <f t="shared" si="96"/>
        <v/>
      </c>
      <c r="M303" s="144" t="str">
        <f>IFERROR(IF(AND(C303="",WEEKDAY(A303,2)&gt;5),IF(D303="","",(IF(E303-MAX(D303,(15/24))+(E303&lt;D303)&lt;0,0,E303-MAX(D303,(15/24))+($E303&lt;D303)))-(IF((E303-MAX(D303,(23/24))+(E303&lt;D303))&lt;0,0,(E303-MAX(D303,(23/24))+(E303&lt;D303))))),o),"")</f>
        <v/>
      </c>
      <c r="N303" s="144" t="str">
        <f t="shared" si="97"/>
        <v/>
      </c>
      <c r="O303" s="192" t="str">
        <f t="shared" si="98"/>
        <v/>
      </c>
      <c r="P303" s="192" t="str">
        <f t="shared" si="99"/>
        <v/>
      </c>
      <c r="Q303" s="146" t="str">
        <f t="shared" si="91"/>
        <v/>
      </c>
      <c r="R303" s="144" t="str">
        <f>IFERROR(IF(OR(AND(C303="",D303&lt;E303,OR(WEEKDAY(A303,2)=1,WEEKDAY(A303,2)&gt;=6)),AND(C303="",D303&gt;E303,OR(WEEKDAY(A303,2)&gt;=5)),AND(C303&lt;&gt;"",D303&gt;E303,WEEKDAY(A303,2)&gt;=5)),ColTime(Data!$J$6,Data!$L$6,D303,E303),""),"")</f>
        <v/>
      </c>
      <c r="S303" s="212" t="str">
        <f>IFERROR(IF(OR(AND(WEEKDAY(A303,2)&gt;1,WEEKDAY(A303,2)&lt;6,D303&lt;E303,C303=""),AND(C303="",WEEKDAY(A303,2)=1,E303&lt;D303),AND(C303&lt;&gt;"",D303&lt;E303,WEEKDAY(A303,2)&gt;1,WEEKDAY(A303,2)&lt;4),AND(C303&lt;&gt;"",D303&gt;E303,WEEKDAY(A303,2)=1)),ColTime(Data!$J$6,Data!$L$6,D303,E303),""),"")</f>
        <v/>
      </c>
      <c r="T303" s="212"/>
      <c r="U303" s="213" t="str">
        <f>IF(F303="","",IF(AND(C303&lt;&gt;"",OR(D303&lt;E303,AND(D303&gt;E303,C609&lt;&gt;""))),ColTime(Data!$J$6,Data!$L$6,D303,E303),""))</f>
        <v/>
      </c>
      <c r="V303" s="214"/>
      <c r="W303" s="148"/>
      <c r="Z303" s="148"/>
      <c r="AE303" s="194"/>
    </row>
    <row r="304" spans="1:31" ht="15" customHeight="1" x14ac:dyDescent="0.2">
      <c r="A304" s="151">
        <f t="shared" si="90"/>
        <v>44129</v>
      </c>
      <c r="B304" s="160" t="str">
        <f t="shared" ref="B304:B333" si="100">PROPER(TEXT(A304,"ddd"))</f>
        <v>Sø</v>
      </c>
      <c r="C304" s="161" t="str">
        <f t="shared" ref="C304:C333" si="101">HelligdagsNavn(A304,0,0)</f>
        <v/>
      </c>
      <c r="D304" s="162"/>
      <c r="E304" s="162"/>
      <c r="F304" s="142" t="str">
        <f t="shared" ref="F304:F333" si="102">IF(D304="","",(E304-D304)+(D304&gt;E304))</f>
        <v/>
      </c>
      <c r="G304" s="270"/>
      <c r="H304" s="270"/>
      <c r="I304" s="270"/>
      <c r="J304" s="143" t="str">
        <f>IF(OR(AND(C304&lt;&gt;"",D304&gt;E304,WEEKDAY(A304,2)=5),AND(C304="",WEEKDAY(A304,2)&gt;5)),IF(D304="","",ColTime(Data!$J$3,Data!$L$3,D304,E304)),"")</f>
        <v/>
      </c>
      <c r="K304" s="143" t="str">
        <f t="shared" ref="K304:K333" si="103">IF(C304&lt;&gt;"",IF(D304="","",(IF(E304-MAX(D304,(7/24))+(E304&lt;D304)&lt;0,0,E304-MAX(D304,(7/24))+(E304&lt;D304)))-(IF((E304-MAX(D304,(15/24))+(E304&lt;D304))&lt;0,0,(E304-MAX(D304,(15/24))+(E304&lt;D304))))),"")</f>
        <v/>
      </c>
      <c r="L304" s="144" t="str">
        <f t="shared" ref="L304:L333" si="104">IFERROR(IF(AND(C304="",WEEKDAY(A304,2)&lt;6),IF(D304="","",(IF(E304-MAX(D304,(15/24))+(E304&lt;D304)&lt;0,0,E304-MAX(D304,(15/24))+(E304&lt;D304)))-(IF((E304-MAX(D304,(23/24))+(E304&lt;D304))&lt;0,0,(E304-MAX(D304,(23/24))+(E304&lt;D304))))),""),"")</f>
        <v/>
      </c>
      <c r="M304" s="144" t="str">
        <f>IFERROR(IF(AND(C304="",WEEKDAY(A304,2)&gt;5),IF(D304="","",(IF(E304-MAX(D304,(15/24))+(E304&lt;D304)&lt;0,0,E304-MAX(D304,(15/24))+($E304&lt;D304)))-(IF((E304-MAX(D304,(23/24))+(E304&lt;D304))&lt;0,0,(E304-MAX(D304,(23/24))+(E304&lt;D304))))),o),"")</f>
        <v/>
      </c>
      <c r="N304" s="144" t="str">
        <f t="shared" ref="N304:N333" si="105">IF(C304&lt;&gt;"",IF(D304="","",(IF(E304-MAX(D304,(15/24))+(E304&lt;D304)&lt;0,0,E304-MAX(D304,(15/24))+(E304&lt;D304)))-(IF((E304-MAX(D304,(23/24))+(E304&lt;D304))&lt;0,0,(E304-MAX(D304,(23/24))+(E304&lt;D304))))),"")</f>
        <v/>
      </c>
      <c r="O304" s="192" t="str">
        <f t="shared" ref="O304:O333" si="106">IF(A304="","",IF(AND(C304="",WEEKDAY(A304,2)&lt;5),IF(D304="","",(IF(E304-MAX(D304,(23/24))+(E304&lt;D304)&lt;0,0,E304-MAX(D304,(23/24))+(E304&lt;D304)))-(IF((E304-MAX(D304,(24/24))+(E304&lt;D304))&lt;0,0,(E304-MAX(D304,(24/24))+(E304&lt;D304))))),""))</f>
        <v/>
      </c>
      <c r="P304" s="192" t="str">
        <f t="shared" ref="P304:P333" si="107">IFERROR(IF(AND(C304="",WEEKDAY(A304,2)&gt;4),IF(D304="","",(IF(E304-MAX(D304,(23/24))+(E304&lt;D304)&lt;0,0,E304-MAX(D304,(23/24))+(E304&lt;D304)))-(IF((E304-MAX(D304,(24/24))+(E304&lt;D304))&lt;0,0,(E304-MAX(D304,(24/24))+(E304&lt;D304))))),""),"")</f>
        <v/>
      </c>
      <c r="Q304" s="146" t="str">
        <f t="shared" si="91"/>
        <v/>
      </c>
      <c r="R304" s="144" t="str">
        <f>IFERROR(IF(OR(AND(C304="",D304&lt;E304,OR(WEEKDAY(A304,2)=1,WEEKDAY(A304,2)&gt;=6)),AND(C304="",D304&gt;E304,OR(WEEKDAY(A304,2)&gt;=5)),AND(C304&lt;&gt;"",D304&gt;E304,WEEKDAY(A304,2)&gt;=5)),ColTime(Data!$J$6,Data!$L$6,D304,E304),""),"")</f>
        <v/>
      </c>
      <c r="S304" s="212" t="str">
        <f>IFERROR(IF(OR(AND(WEEKDAY(A304,2)&gt;1,WEEKDAY(A304,2)&lt;6,D304&lt;E304,C304=""),AND(C304="",WEEKDAY(A304,2)=1,E304&lt;D304),AND(C304&lt;&gt;"",D304&lt;E304,WEEKDAY(A304,2)&gt;1,WEEKDAY(A304,2)&lt;4),AND(C304&lt;&gt;"",D304&gt;E304,WEEKDAY(A304,2)=1)),ColTime(Data!$J$6,Data!$L$6,D304,E304),""),"")</f>
        <v/>
      </c>
      <c r="T304" s="212"/>
      <c r="U304" s="213" t="str">
        <f>IF(F304="","",IF(AND(C304&lt;&gt;"",OR(D304&lt;E304,AND(D304&gt;E304,C610&lt;&gt;""))),ColTime(Data!$J$6,Data!$L$6,D304,E304),""))</f>
        <v/>
      </c>
      <c r="V304" s="214"/>
      <c r="W304" s="148"/>
      <c r="Z304" s="148"/>
      <c r="AE304" s="194"/>
    </row>
    <row r="305" spans="1:31" ht="15" customHeight="1" x14ac:dyDescent="0.2">
      <c r="A305" s="151">
        <f t="shared" si="90"/>
        <v>44130</v>
      </c>
      <c r="B305" s="160" t="str">
        <f t="shared" si="100"/>
        <v>Ma</v>
      </c>
      <c r="C305" s="161" t="str">
        <f t="shared" si="101"/>
        <v/>
      </c>
      <c r="D305" s="162"/>
      <c r="E305" s="162"/>
      <c r="F305" s="142" t="str">
        <f t="shared" si="102"/>
        <v/>
      </c>
      <c r="G305" s="270"/>
      <c r="H305" s="270"/>
      <c r="I305" s="270"/>
      <c r="J305" s="143" t="str">
        <f>IF(OR(AND(C305&lt;&gt;"",D305&gt;E305,WEEKDAY(A305,2)=5),AND(C305="",WEEKDAY(A305,2)&gt;5)),IF(D305="","",ColTime(Data!$J$3,Data!$L$3,D305,E305)),"")</f>
        <v/>
      </c>
      <c r="K305" s="143" t="str">
        <f t="shared" si="103"/>
        <v/>
      </c>
      <c r="L305" s="144" t="str">
        <f t="shared" si="104"/>
        <v/>
      </c>
      <c r="M305" s="144" t="str">
        <f>IFERROR(IF(AND(C305="",WEEKDAY(A305,2)&gt;5),IF(D305="","",(IF(E305-MAX(D305,(15/24))+(E305&lt;D305)&lt;0,0,E305-MAX(D305,(15/24))+($E305&lt;D305)))-(IF((E305-MAX(D305,(23/24))+(E305&lt;D305))&lt;0,0,(E305-MAX(D305,(23/24))+(E305&lt;D305))))),o),"")</f>
        <v/>
      </c>
      <c r="N305" s="144" t="str">
        <f t="shared" si="105"/>
        <v/>
      </c>
      <c r="O305" s="192" t="str">
        <f t="shared" si="106"/>
        <v/>
      </c>
      <c r="P305" s="192" t="str">
        <f t="shared" si="107"/>
        <v/>
      </c>
      <c r="Q305" s="146" t="str">
        <f t="shared" si="91"/>
        <v/>
      </c>
      <c r="R305" s="144" t="str">
        <f>IFERROR(IF(OR(AND(C305="",D305&lt;E305,OR(WEEKDAY(A305,2)=1,WEEKDAY(A305,2)&gt;=6)),AND(C305="",D305&gt;E305,OR(WEEKDAY(A305,2)&gt;=5)),AND(C305&lt;&gt;"",D305&gt;E305,WEEKDAY(A305,2)&gt;=5)),ColTime(Data!$J$6,Data!$L$6,D305,E305),""),"")</f>
        <v/>
      </c>
      <c r="S305" s="212" t="str">
        <f>IFERROR(IF(OR(AND(WEEKDAY(A305,2)&gt;1,WEEKDAY(A305,2)&lt;6,D305&lt;E305,C305=""),AND(C305="",WEEKDAY(A305,2)=1,E305&lt;D305),AND(C305&lt;&gt;"",D305&lt;E305,WEEKDAY(A305,2)&gt;1,WEEKDAY(A305,2)&lt;4),AND(C305&lt;&gt;"",D305&gt;E305,WEEKDAY(A305,2)=1)),ColTime(Data!$J$6,Data!$L$6,D305,E305),""),"")</f>
        <v/>
      </c>
      <c r="T305" s="212"/>
      <c r="U305" s="213" t="str">
        <f>IF(F305="","",IF(AND(C305&lt;&gt;"",OR(D305&lt;E305,AND(D305&gt;E305,C611&lt;&gt;""))),ColTime(Data!$J$6,Data!$L$6,D305,E305),""))</f>
        <v/>
      </c>
      <c r="V305" s="214"/>
      <c r="W305" s="148"/>
      <c r="Z305" s="148"/>
      <c r="AE305" s="194"/>
    </row>
    <row r="306" spans="1:31" ht="15" customHeight="1" x14ac:dyDescent="0.2">
      <c r="A306" s="151">
        <f t="shared" si="90"/>
        <v>44131</v>
      </c>
      <c r="B306" s="160" t="str">
        <f t="shared" si="100"/>
        <v>Ti</v>
      </c>
      <c r="C306" s="161" t="str">
        <f t="shared" si="101"/>
        <v/>
      </c>
      <c r="D306" s="162"/>
      <c r="E306" s="162"/>
      <c r="F306" s="142" t="str">
        <f t="shared" si="102"/>
        <v/>
      </c>
      <c r="G306" s="270"/>
      <c r="H306" s="270"/>
      <c r="I306" s="270"/>
      <c r="J306" s="143" t="str">
        <f>IF(OR(AND(C306&lt;&gt;"",D306&gt;E306,WEEKDAY(A306,2)=5),AND(C306="",WEEKDAY(A306,2)&gt;5)),IF(D306="","",ColTime(Data!$J$3,Data!$L$3,D306,E306)),"")</f>
        <v/>
      </c>
      <c r="K306" s="143" t="str">
        <f t="shared" si="103"/>
        <v/>
      </c>
      <c r="L306" s="144" t="str">
        <f t="shared" si="104"/>
        <v/>
      </c>
      <c r="M306" s="144" t="str">
        <f>IFERROR(IF(AND(C306="",WEEKDAY(A306,2)&gt;5),IF(D306="","",(IF(E306-MAX(D306,(15/24))+(E306&lt;D306)&lt;0,0,E306-MAX(D306,(15/24))+($E306&lt;D306)))-(IF((E306-MAX(D306,(23/24))+(E306&lt;D306))&lt;0,0,(E306-MAX(D306,(23/24))+(E306&lt;D306))))),o),"")</f>
        <v/>
      </c>
      <c r="N306" s="144" t="str">
        <f t="shared" si="105"/>
        <v/>
      </c>
      <c r="O306" s="192" t="str">
        <f t="shared" si="106"/>
        <v/>
      </c>
      <c r="P306" s="192" t="str">
        <f t="shared" si="107"/>
        <v/>
      </c>
      <c r="Q306" s="146" t="str">
        <f t="shared" si="91"/>
        <v/>
      </c>
      <c r="R306" s="144" t="str">
        <f>IFERROR(IF(OR(AND(C306="",D306&lt;E306,OR(WEEKDAY(A306,2)=1,WEEKDAY(A306,2)&gt;=6)),AND(C306="",D306&gt;E306,OR(WEEKDAY(A306,2)&gt;=5)),AND(C306&lt;&gt;"",D306&gt;E306,WEEKDAY(A306,2)&gt;=5)),ColTime(Data!$J$6,Data!$L$6,D306,E306),""),"")</f>
        <v/>
      </c>
      <c r="S306" s="212" t="str">
        <f>IFERROR(IF(OR(AND(WEEKDAY(A306,2)&gt;1,WEEKDAY(A306,2)&lt;6,D306&lt;E306,C306=""),AND(C306="",WEEKDAY(A306,2)=1,E306&lt;D306),AND(C306&lt;&gt;"",D306&lt;E306,WEEKDAY(A306,2)&gt;1,WEEKDAY(A306,2)&lt;4),AND(C306&lt;&gt;"",D306&gt;E306,WEEKDAY(A306,2)=1)),ColTime(Data!$J$6,Data!$L$6,D306,E306),""),"")</f>
        <v/>
      </c>
      <c r="T306" s="212"/>
      <c r="U306" s="213" t="str">
        <f>IF(F306="","",IF(AND(C306&lt;&gt;"",OR(D306&lt;E306,AND(D306&gt;E306,C612&lt;&gt;""))),ColTime(Data!$J$6,Data!$L$6,D306,E306),""))</f>
        <v/>
      </c>
      <c r="V306" s="214"/>
      <c r="W306" s="148"/>
      <c r="Z306" s="148"/>
      <c r="AE306" s="194"/>
    </row>
    <row r="307" spans="1:31" ht="15" customHeight="1" x14ac:dyDescent="0.2">
      <c r="A307" s="151">
        <f t="shared" si="90"/>
        <v>44132</v>
      </c>
      <c r="B307" s="160" t="str">
        <f t="shared" si="100"/>
        <v>On</v>
      </c>
      <c r="C307" s="161" t="str">
        <f t="shared" si="101"/>
        <v/>
      </c>
      <c r="D307" s="162"/>
      <c r="E307" s="162"/>
      <c r="F307" s="142" t="str">
        <f t="shared" si="102"/>
        <v/>
      </c>
      <c r="G307" s="270"/>
      <c r="H307" s="270"/>
      <c r="I307" s="270"/>
      <c r="J307" s="143" t="str">
        <f>IF(OR(AND(C307&lt;&gt;"",D307&gt;E307,WEEKDAY(A307,2)=5),AND(C307="",WEEKDAY(A307,2)&gt;5)),IF(D307="","",ColTime(Data!$J$3,Data!$L$3,D307,E307)),"")</f>
        <v/>
      </c>
      <c r="K307" s="143" t="str">
        <f t="shared" si="103"/>
        <v/>
      </c>
      <c r="L307" s="144" t="str">
        <f t="shared" si="104"/>
        <v/>
      </c>
      <c r="M307" s="144" t="str">
        <f>IFERROR(IF(AND(C307="",WEEKDAY(A307,2)&gt;5),IF(D307="","",(IF(E307-MAX(D307,(15/24))+(E307&lt;D307)&lt;0,0,E307-MAX(D307,(15/24))+($E307&lt;D307)))-(IF((E307-MAX(D307,(23/24))+(E307&lt;D307))&lt;0,0,(E307-MAX(D307,(23/24))+(E307&lt;D307))))),o),"")</f>
        <v/>
      </c>
      <c r="N307" s="144" t="str">
        <f t="shared" si="105"/>
        <v/>
      </c>
      <c r="O307" s="192" t="str">
        <f t="shared" si="106"/>
        <v/>
      </c>
      <c r="P307" s="192" t="str">
        <f t="shared" si="107"/>
        <v/>
      </c>
      <c r="Q307" s="146" t="str">
        <f t="shared" si="91"/>
        <v/>
      </c>
      <c r="R307" s="144" t="str">
        <f>IFERROR(IF(OR(AND(C307="",D307&lt;E307,OR(WEEKDAY(A307,2)=1,WEEKDAY(A307,2)&gt;=6)),AND(C307="",D307&gt;E307,OR(WEEKDAY(A307,2)&gt;=5)),AND(C307&lt;&gt;"",D307&gt;E307,WEEKDAY(A307,2)&gt;=5)),ColTime(Data!$J$6,Data!$L$6,D307,E307),""),"")</f>
        <v/>
      </c>
      <c r="S307" s="212" t="str">
        <f>IFERROR(IF(OR(AND(WEEKDAY(A307,2)&gt;1,WEEKDAY(A307,2)&lt;6,D307&lt;E307,C307=""),AND(C307="",WEEKDAY(A307,2)=1,E307&lt;D307),AND(C307&lt;&gt;"",D307&lt;E307,WEEKDAY(A307,2)&gt;1,WEEKDAY(A307,2)&lt;4),AND(C307&lt;&gt;"",D307&gt;E307,WEEKDAY(A307,2)=1)),ColTime(Data!$J$6,Data!$L$6,D307,E307),""),"")</f>
        <v/>
      </c>
      <c r="T307" s="212"/>
      <c r="U307" s="213" t="str">
        <f>IF(F307="","",IF(AND(C307&lt;&gt;"",OR(D307&lt;E307,AND(D307&gt;E307,C613&lt;&gt;""))),ColTime(Data!$J$6,Data!$L$6,D307,E307),""))</f>
        <v/>
      </c>
      <c r="V307" s="214"/>
      <c r="W307" s="148"/>
      <c r="Z307" s="148"/>
      <c r="AE307" s="194"/>
    </row>
    <row r="308" spans="1:31" ht="15" customHeight="1" x14ac:dyDescent="0.2">
      <c r="A308" s="151">
        <f t="shared" si="90"/>
        <v>44133</v>
      </c>
      <c r="B308" s="160" t="str">
        <f t="shared" si="100"/>
        <v>To</v>
      </c>
      <c r="C308" s="161" t="str">
        <f t="shared" si="101"/>
        <v/>
      </c>
      <c r="D308" s="162"/>
      <c r="E308" s="162"/>
      <c r="F308" s="142" t="str">
        <f t="shared" si="102"/>
        <v/>
      </c>
      <c r="G308" s="270"/>
      <c r="H308" s="270"/>
      <c r="I308" s="270"/>
      <c r="J308" s="143" t="str">
        <f>IF(OR(AND(C308&lt;&gt;"",D308&gt;E308,WEEKDAY(A308,2)=5),AND(C308="",WEEKDAY(A308,2)&gt;5)),IF(D308="","",ColTime(Data!$J$3,Data!$L$3,D308,E308)),"")</f>
        <v/>
      </c>
      <c r="K308" s="143" t="str">
        <f t="shared" si="103"/>
        <v/>
      </c>
      <c r="L308" s="144" t="str">
        <f t="shared" si="104"/>
        <v/>
      </c>
      <c r="M308" s="144" t="str">
        <f>IFERROR(IF(AND(C308="",WEEKDAY(A308,2)&gt;5),IF(D308="","",(IF(E308-MAX(D308,(15/24))+(E308&lt;D308)&lt;0,0,E308-MAX(D308,(15/24))+($E308&lt;D308)))-(IF((E308-MAX(D308,(23/24))+(E308&lt;D308))&lt;0,0,(E308-MAX(D308,(23/24))+(E308&lt;D308))))),o),"")</f>
        <v/>
      </c>
      <c r="N308" s="144" t="str">
        <f t="shared" si="105"/>
        <v/>
      </c>
      <c r="O308" s="192" t="str">
        <f t="shared" si="106"/>
        <v/>
      </c>
      <c r="P308" s="192" t="str">
        <f t="shared" si="107"/>
        <v/>
      </c>
      <c r="Q308" s="146" t="str">
        <f t="shared" si="91"/>
        <v/>
      </c>
      <c r="R308" s="144" t="str">
        <f>IFERROR(IF(OR(AND(C308="",D308&lt;E308,OR(WEEKDAY(A308,2)=1,WEEKDAY(A308,2)&gt;=6)),AND(C308="",D308&gt;E308,OR(WEEKDAY(A308,2)&gt;=5)),AND(C308&lt;&gt;"",D308&gt;E308,WEEKDAY(A308,2)&gt;=5)),ColTime(Data!$J$6,Data!$L$6,D308,E308),""),"")</f>
        <v/>
      </c>
      <c r="S308" s="212" t="str">
        <f>IFERROR(IF(OR(AND(WEEKDAY(A308,2)&gt;1,WEEKDAY(A308,2)&lt;6,D308&lt;E308,C308=""),AND(C308="",WEEKDAY(A308,2)=1,E308&lt;D308),AND(C308&lt;&gt;"",D308&lt;E308,WEEKDAY(A308,2)&gt;1,WEEKDAY(A308,2)&lt;4),AND(C308&lt;&gt;"",D308&gt;E308,WEEKDAY(A308,2)=1)),ColTime(Data!$J$6,Data!$L$6,D308,E308),""),"")</f>
        <v/>
      </c>
      <c r="T308" s="212"/>
      <c r="U308" s="213" t="str">
        <f>IF(F308="","",IF(AND(C308&lt;&gt;"",OR(D308&lt;E308,AND(D308&gt;E308,C614&lt;&gt;""))),ColTime(Data!$J$6,Data!$L$6,D308,E308),""))</f>
        <v/>
      </c>
      <c r="V308" s="214"/>
      <c r="W308" s="148"/>
      <c r="Z308" s="148"/>
      <c r="AE308" s="194"/>
    </row>
    <row r="309" spans="1:31" ht="15" customHeight="1" x14ac:dyDescent="0.2">
      <c r="A309" s="151">
        <f t="shared" si="90"/>
        <v>44134</v>
      </c>
      <c r="B309" s="160" t="str">
        <f t="shared" si="100"/>
        <v>Fr</v>
      </c>
      <c r="C309" s="161" t="str">
        <f t="shared" si="101"/>
        <v/>
      </c>
      <c r="D309" s="162"/>
      <c r="E309" s="162"/>
      <c r="F309" s="142" t="str">
        <f t="shared" si="102"/>
        <v/>
      </c>
      <c r="G309" s="270"/>
      <c r="H309" s="270"/>
      <c r="I309" s="270"/>
      <c r="J309" s="143" t="str">
        <f>IF(OR(AND(C309&lt;&gt;"",D309&gt;E309,WEEKDAY(A309,2)=5),AND(C309="",WEEKDAY(A309,2)&gt;5)),IF(D309="","",ColTime(Data!$J$3,Data!$L$3,D309,E309)),"")</f>
        <v/>
      </c>
      <c r="K309" s="143" t="str">
        <f t="shared" si="103"/>
        <v/>
      </c>
      <c r="L309" s="144" t="str">
        <f t="shared" si="104"/>
        <v/>
      </c>
      <c r="M309" s="144" t="str">
        <f>IFERROR(IF(AND(C309="",WEEKDAY(A309,2)&gt;5),IF(D309="","",(IF(E309-MAX(D309,(15/24))+(E309&lt;D309)&lt;0,0,E309-MAX(D309,(15/24))+($E309&lt;D309)))-(IF((E309-MAX(D309,(23/24))+(E309&lt;D309))&lt;0,0,(E309-MAX(D309,(23/24))+(E309&lt;D309))))),o),"")</f>
        <v/>
      </c>
      <c r="N309" s="144" t="str">
        <f t="shared" si="105"/>
        <v/>
      </c>
      <c r="O309" s="192" t="str">
        <f t="shared" si="106"/>
        <v/>
      </c>
      <c r="P309" s="192" t="str">
        <f t="shared" si="107"/>
        <v/>
      </c>
      <c r="Q309" s="146" t="str">
        <f t="shared" si="91"/>
        <v/>
      </c>
      <c r="R309" s="144" t="str">
        <f>IFERROR(IF(OR(AND(C309="",D309&lt;E309,OR(WEEKDAY(A309,2)=1,WEEKDAY(A309,2)&gt;=6)),AND(C309="",D309&gt;E309,OR(WEEKDAY(A309,2)&gt;=5)),AND(C309&lt;&gt;"",D309&gt;E309,WEEKDAY(A309,2)&gt;=5)),ColTime(Data!$J$6,Data!$L$6,D309,E309),""),"")</f>
        <v/>
      </c>
      <c r="S309" s="212" t="str">
        <f>IFERROR(IF(OR(AND(WEEKDAY(A309,2)&gt;1,WEEKDAY(A309,2)&lt;6,D309&lt;E309,C309=""),AND(C309="",WEEKDAY(A309,2)=1,E309&lt;D309),AND(C309&lt;&gt;"",D309&lt;E309,WEEKDAY(A309,2)&gt;1,WEEKDAY(A309,2)&lt;4),AND(C309&lt;&gt;"",D309&gt;E309,WEEKDAY(A309,2)=1)),ColTime(Data!$J$6,Data!$L$6,D309,E309),""),"")</f>
        <v/>
      </c>
      <c r="T309" s="212"/>
      <c r="U309" s="213" t="str">
        <f>IF(F309="","",IF(AND(C309&lt;&gt;"",OR(D309&lt;E309,AND(D309&gt;E309,C615&lt;&gt;""))),ColTime(Data!$J$6,Data!$L$6,D309,E309),""))</f>
        <v/>
      </c>
      <c r="V309" s="214"/>
      <c r="W309" s="148"/>
      <c r="Z309" s="148"/>
      <c r="AE309" s="194"/>
    </row>
    <row r="310" spans="1:31" ht="15" customHeight="1" x14ac:dyDescent="0.2">
      <c r="A310" s="151">
        <f t="shared" si="90"/>
        <v>44135</v>
      </c>
      <c r="B310" s="160" t="str">
        <f t="shared" si="100"/>
        <v>Lø</v>
      </c>
      <c r="C310" s="161" t="str">
        <f t="shared" si="101"/>
        <v/>
      </c>
      <c r="D310" s="162"/>
      <c r="E310" s="162"/>
      <c r="F310" s="142" t="str">
        <f t="shared" si="102"/>
        <v/>
      </c>
      <c r="G310" s="270"/>
      <c r="H310" s="270"/>
      <c r="I310" s="270"/>
      <c r="J310" s="143" t="str">
        <f>IF(OR(AND(C310&lt;&gt;"",D310&gt;E310,WEEKDAY(A310,2)=5),AND(C310="",WEEKDAY(A310,2)&gt;5)),IF(D310="","",ColTime(Data!$J$3,Data!$L$3,D310,E310)),"")</f>
        <v/>
      </c>
      <c r="K310" s="143" t="str">
        <f t="shared" si="103"/>
        <v/>
      </c>
      <c r="L310" s="144" t="str">
        <f t="shared" si="104"/>
        <v/>
      </c>
      <c r="M310" s="144" t="str">
        <f>IFERROR(IF(AND(C310="",WEEKDAY(A310,2)&gt;5),IF(D310="","",(IF(E310-MAX(D310,(15/24))+(E310&lt;D310)&lt;0,0,E310-MAX(D310,(15/24))+($E310&lt;D310)))-(IF((E310-MAX(D310,(23/24))+(E310&lt;D310))&lt;0,0,(E310-MAX(D310,(23/24))+(E310&lt;D310))))),o),"")</f>
        <v/>
      </c>
      <c r="N310" s="144" t="str">
        <f t="shared" si="105"/>
        <v/>
      </c>
      <c r="O310" s="192" t="str">
        <f t="shared" si="106"/>
        <v/>
      </c>
      <c r="P310" s="192" t="str">
        <f t="shared" si="107"/>
        <v/>
      </c>
      <c r="Q310" s="146" t="str">
        <f t="shared" si="91"/>
        <v/>
      </c>
      <c r="R310" s="144" t="str">
        <f>IFERROR(IF(OR(AND(C310="",D310&lt;E310,OR(WEEKDAY(A310,2)=1,WEEKDAY(A310,2)&gt;=6)),AND(C310="",D310&gt;E310,OR(WEEKDAY(A310,2)&gt;=5)),AND(C310&lt;&gt;"",D310&gt;E310,WEEKDAY(A310,2)&gt;=5)),ColTime(Data!$J$6,Data!$L$6,D310,E310),""),"")</f>
        <v/>
      </c>
      <c r="S310" s="212" t="str">
        <f>IFERROR(IF(OR(AND(WEEKDAY(A310,2)&gt;1,WEEKDAY(A310,2)&lt;6,D310&lt;E310,C310=""),AND(C310="",WEEKDAY(A310,2)=1,E310&lt;D310),AND(C310&lt;&gt;"",D310&lt;E310,WEEKDAY(A310,2)&gt;1,WEEKDAY(A310,2)&lt;4),AND(C310&lt;&gt;"",D310&gt;E310,WEEKDAY(A310,2)=1)),ColTime(Data!$J$6,Data!$L$6,D310,E310),""),"")</f>
        <v/>
      </c>
      <c r="T310" s="212"/>
      <c r="U310" s="213" t="str">
        <f>IF(F310="","",IF(AND(C310&lt;&gt;"",OR(D310&lt;E310,AND(D310&gt;E310,C616&lt;&gt;""))),ColTime(Data!$J$6,Data!$L$6,D310,E310),""))</f>
        <v/>
      </c>
      <c r="V310" s="214"/>
      <c r="W310" s="148"/>
      <c r="Z310" s="148"/>
      <c r="AE310" s="194"/>
    </row>
    <row r="311" spans="1:31" ht="15" customHeight="1" x14ac:dyDescent="0.2">
      <c r="A311" s="151">
        <f t="shared" si="90"/>
        <v>44136</v>
      </c>
      <c r="B311" s="160" t="str">
        <f t="shared" si="100"/>
        <v>Sø</v>
      </c>
      <c r="C311" s="161" t="str">
        <f t="shared" si="101"/>
        <v>Allehelgensdag</v>
      </c>
      <c r="D311" s="162"/>
      <c r="E311" s="162"/>
      <c r="F311" s="142" t="str">
        <f t="shared" si="102"/>
        <v/>
      </c>
      <c r="G311" s="270"/>
      <c r="H311" s="270"/>
      <c r="I311" s="270"/>
      <c r="J311" s="143" t="str">
        <f>IF(OR(AND(C311&lt;&gt;"",D311&gt;E311,WEEKDAY(A311,2)=5),AND(C311="",WEEKDAY(A311,2)&gt;5)),IF(D311="","",ColTime(Data!$J$3,Data!$L$3,D311,E311)),"")</f>
        <v/>
      </c>
      <c r="K311" s="143" t="str">
        <f t="shared" si="103"/>
        <v/>
      </c>
      <c r="L311" s="144" t="str">
        <f t="shared" si="104"/>
        <v/>
      </c>
      <c r="M311" s="144" t="str">
        <f>IFERROR(IF(AND(C311="",WEEKDAY(A311,2)&gt;5),IF(D311="","",(IF(E311-MAX(D311,(15/24))+(E311&lt;D311)&lt;0,0,E311-MAX(D311,(15/24))+($E311&lt;D311)))-(IF((E311-MAX(D311,(23/24))+(E311&lt;D311))&lt;0,0,(E311-MAX(D311,(23/24))+(E311&lt;D311))))),o),"")</f>
        <v/>
      </c>
      <c r="N311" s="144" t="str">
        <f t="shared" si="105"/>
        <v/>
      </c>
      <c r="O311" s="192" t="str">
        <f t="shared" si="106"/>
        <v/>
      </c>
      <c r="P311" s="192" t="str">
        <f t="shared" si="107"/>
        <v/>
      </c>
      <c r="Q311" s="146" t="str">
        <f t="shared" si="91"/>
        <v/>
      </c>
      <c r="R311" s="144" t="str">
        <f>IFERROR(IF(OR(AND(C311="",D311&lt;E311,OR(WEEKDAY(A311,2)=1,WEEKDAY(A311,2)&gt;=6)),AND(C311="",D311&gt;E311,OR(WEEKDAY(A311,2)&gt;=5)),AND(C311&lt;&gt;"",D311&gt;E311,WEEKDAY(A311,2)&gt;=5)),ColTime(Data!$J$6,Data!$L$6,D311,E311),""),"")</f>
        <v/>
      </c>
      <c r="S311" s="212" t="str">
        <f>IFERROR(IF(OR(AND(WEEKDAY(A311,2)&gt;1,WEEKDAY(A311,2)&lt;6,D311&lt;E311,C311=""),AND(C311="",WEEKDAY(A311,2)=1,E311&lt;D311),AND(C311&lt;&gt;"",D311&lt;E311,WEEKDAY(A311,2)&gt;1,WEEKDAY(A311,2)&lt;4),AND(C311&lt;&gt;"",D311&gt;E311,WEEKDAY(A311,2)=1)),ColTime(Data!$J$6,Data!$L$6,D311,E311),""),"")</f>
        <v/>
      </c>
      <c r="T311" s="212"/>
      <c r="U311" s="213" t="str">
        <f>IF(F311="","",IF(AND(C311&lt;&gt;"",OR(D311&lt;E311,AND(D311&gt;E311,C617&lt;&gt;""))),ColTime(Data!$J$6,Data!$L$6,D311,E311),""))</f>
        <v/>
      </c>
      <c r="V311" s="214"/>
      <c r="W311" s="148"/>
      <c r="Z311" s="148"/>
      <c r="AE311" s="194"/>
    </row>
    <row r="312" spans="1:31" ht="15" customHeight="1" x14ac:dyDescent="0.2">
      <c r="A312" s="151">
        <f t="shared" si="90"/>
        <v>44137</v>
      </c>
      <c r="B312" s="160" t="str">
        <f t="shared" si="100"/>
        <v>Ma</v>
      </c>
      <c r="C312" s="161" t="str">
        <f t="shared" si="101"/>
        <v>Allesjælesdag</v>
      </c>
      <c r="D312" s="162"/>
      <c r="E312" s="162"/>
      <c r="F312" s="142" t="str">
        <f t="shared" si="102"/>
        <v/>
      </c>
      <c r="G312" s="270"/>
      <c r="H312" s="270"/>
      <c r="I312" s="270"/>
      <c r="J312" s="143" t="str">
        <f>IF(OR(AND(C312&lt;&gt;"",D312&gt;E312,WEEKDAY(A312,2)=5),AND(C312="",WEEKDAY(A312,2)&gt;5)),IF(D312="","",ColTime(Data!$J$3,Data!$L$3,D312,E312)),"")</f>
        <v/>
      </c>
      <c r="K312" s="143" t="str">
        <f t="shared" si="103"/>
        <v/>
      </c>
      <c r="L312" s="144" t="str">
        <f t="shared" si="104"/>
        <v/>
      </c>
      <c r="M312" s="144" t="str">
        <f>IFERROR(IF(AND(C312="",WEEKDAY(A312,2)&gt;5),IF(D312="","",(IF(E312-MAX(D312,(15/24))+(E312&lt;D312)&lt;0,0,E312-MAX(D312,(15/24))+($E312&lt;D312)))-(IF((E312-MAX(D312,(23/24))+(E312&lt;D312))&lt;0,0,(E312-MAX(D312,(23/24))+(E312&lt;D312))))),o),"")</f>
        <v/>
      </c>
      <c r="N312" s="144" t="str">
        <f t="shared" si="105"/>
        <v/>
      </c>
      <c r="O312" s="192" t="str">
        <f t="shared" si="106"/>
        <v/>
      </c>
      <c r="P312" s="192" t="str">
        <f t="shared" si="107"/>
        <v/>
      </c>
      <c r="Q312" s="146" t="str">
        <f t="shared" si="91"/>
        <v/>
      </c>
      <c r="R312" s="144" t="str">
        <f>IFERROR(IF(OR(AND(C312="",D312&lt;E312,OR(WEEKDAY(A312,2)=1,WEEKDAY(A312,2)&gt;=6)),AND(C312="",D312&gt;E312,OR(WEEKDAY(A312,2)&gt;=5)),AND(C312&lt;&gt;"",D312&gt;E312,WEEKDAY(A312,2)&gt;=5)),ColTime(Data!$J$6,Data!$L$6,D312,E312),""),"")</f>
        <v/>
      </c>
      <c r="S312" s="212" t="str">
        <f>IFERROR(IF(OR(AND(WEEKDAY(A312,2)&gt;1,WEEKDAY(A312,2)&lt;6,D312&lt;E312,C312=""),AND(C312="",WEEKDAY(A312,2)=1,E312&lt;D312),AND(C312&lt;&gt;"",D312&lt;E312,WEEKDAY(A312,2)&gt;1,WEEKDAY(A312,2)&lt;4),AND(C312&lt;&gt;"",D312&gt;E312,WEEKDAY(A312,2)=1)),ColTime(Data!$J$6,Data!$L$6,D312,E312),""),"")</f>
        <v/>
      </c>
      <c r="T312" s="212"/>
      <c r="U312" s="213" t="str">
        <f>IF(F312="","",IF(AND(C312&lt;&gt;"",OR(D312&lt;E312,AND(D312&gt;E312,C618&lt;&gt;""))),ColTime(Data!$J$6,Data!$L$6,D312,E312),""))</f>
        <v/>
      </c>
      <c r="V312" s="214"/>
      <c r="W312" s="148"/>
      <c r="Z312" s="148"/>
      <c r="AE312" s="194"/>
    </row>
    <row r="313" spans="1:31" ht="15" customHeight="1" x14ac:dyDescent="0.2">
      <c r="A313" s="151">
        <f t="shared" si="90"/>
        <v>44138</v>
      </c>
      <c r="B313" s="160" t="str">
        <f t="shared" si="100"/>
        <v>Ti</v>
      </c>
      <c r="C313" s="161" t="str">
        <f t="shared" si="101"/>
        <v/>
      </c>
      <c r="D313" s="162"/>
      <c r="E313" s="162"/>
      <c r="F313" s="142" t="str">
        <f t="shared" si="102"/>
        <v/>
      </c>
      <c r="G313" s="270"/>
      <c r="H313" s="270"/>
      <c r="I313" s="270"/>
      <c r="J313" s="143" t="str">
        <f>IF(OR(AND(C313&lt;&gt;"",D313&gt;E313,WEEKDAY(A313,2)=5),AND(C313="",WEEKDAY(A313,2)&gt;5)),IF(D313="","",ColTime(Data!$J$3,Data!$L$3,D313,E313)),"")</f>
        <v/>
      </c>
      <c r="K313" s="143" t="str">
        <f t="shared" si="103"/>
        <v/>
      </c>
      <c r="L313" s="144" t="str">
        <f t="shared" si="104"/>
        <v/>
      </c>
      <c r="M313" s="144" t="str">
        <f>IFERROR(IF(AND(C313="",WEEKDAY(A313,2)&gt;5),IF(D313="","",(IF(E313-MAX(D313,(15/24))+(E313&lt;D313)&lt;0,0,E313-MAX(D313,(15/24))+($E313&lt;D313)))-(IF((E313-MAX(D313,(23/24))+(E313&lt;D313))&lt;0,0,(E313-MAX(D313,(23/24))+(E313&lt;D313))))),o),"")</f>
        <v/>
      </c>
      <c r="N313" s="144" t="str">
        <f t="shared" si="105"/>
        <v/>
      </c>
      <c r="O313" s="192" t="str">
        <f t="shared" si="106"/>
        <v/>
      </c>
      <c r="P313" s="192" t="str">
        <f t="shared" si="107"/>
        <v/>
      </c>
      <c r="Q313" s="146" t="str">
        <f t="shared" si="91"/>
        <v/>
      </c>
      <c r="R313" s="144" t="str">
        <f>IFERROR(IF(OR(AND(C313="",D313&lt;E313,OR(WEEKDAY(A313,2)=1,WEEKDAY(A313,2)&gt;=6)),AND(C313="",D313&gt;E313,OR(WEEKDAY(A313,2)&gt;=5)),AND(C313&lt;&gt;"",D313&gt;E313,WEEKDAY(A313,2)&gt;=5)),ColTime(Data!$J$6,Data!$L$6,D313,E313),""),"")</f>
        <v/>
      </c>
      <c r="S313" s="212" t="str">
        <f>IFERROR(IF(OR(AND(WEEKDAY(A313,2)&gt;1,WEEKDAY(A313,2)&lt;6,D313&lt;E313,C313=""),AND(C313="",WEEKDAY(A313,2)=1,E313&lt;D313),AND(C313&lt;&gt;"",D313&lt;E313,WEEKDAY(A313,2)&gt;1,WEEKDAY(A313,2)&lt;4),AND(C313&lt;&gt;"",D313&gt;E313,WEEKDAY(A313,2)=1)),ColTime(Data!$J$6,Data!$L$6,D313,E313),""),"")</f>
        <v/>
      </c>
      <c r="T313" s="212"/>
      <c r="U313" s="213" t="str">
        <f>IF(F313="","",IF(AND(C313&lt;&gt;"",OR(D313&lt;E313,AND(D313&gt;E313,C619&lt;&gt;""))),ColTime(Data!$J$6,Data!$L$6,D313,E313),""))</f>
        <v/>
      </c>
      <c r="V313" s="214"/>
      <c r="W313" s="148"/>
      <c r="Z313" s="148"/>
      <c r="AE313" s="194"/>
    </row>
    <row r="314" spans="1:31" ht="15" customHeight="1" x14ac:dyDescent="0.2">
      <c r="A314" s="151">
        <f t="shared" si="90"/>
        <v>44139</v>
      </c>
      <c r="B314" s="160" t="str">
        <f t="shared" si="100"/>
        <v>On</v>
      </c>
      <c r="C314" s="161" t="str">
        <f t="shared" si="101"/>
        <v/>
      </c>
      <c r="D314" s="162"/>
      <c r="E314" s="162"/>
      <c r="F314" s="142" t="str">
        <f t="shared" si="102"/>
        <v/>
      </c>
      <c r="G314" s="270"/>
      <c r="H314" s="270"/>
      <c r="I314" s="270"/>
      <c r="J314" s="143" t="str">
        <f>IF(OR(AND(C314&lt;&gt;"",D314&gt;E314,WEEKDAY(A314,2)=5),AND(C314="",WEEKDAY(A314,2)&gt;5)),IF(D314="","",ColTime(Data!$J$3,Data!$L$3,D314,E314)),"")</f>
        <v/>
      </c>
      <c r="K314" s="143" t="str">
        <f t="shared" si="103"/>
        <v/>
      </c>
      <c r="L314" s="144" t="str">
        <f t="shared" si="104"/>
        <v/>
      </c>
      <c r="M314" s="144" t="str">
        <f>IFERROR(IF(AND(C314="",WEEKDAY(A314,2)&gt;5),IF(D314="","",(IF(E314-MAX(D314,(15/24))+(E314&lt;D314)&lt;0,0,E314-MAX(D314,(15/24))+($E314&lt;D314)))-(IF((E314-MAX(D314,(23/24))+(E314&lt;D314))&lt;0,0,(E314-MAX(D314,(23/24))+(E314&lt;D314))))),o),"")</f>
        <v/>
      </c>
      <c r="N314" s="144" t="str">
        <f t="shared" si="105"/>
        <v/>
      </c>
      <c r="O314" s="192" t="str">
        <f t="shared" si="106"/>
        <v/>
      </c>
      <c r="P314" s="192" t="str">
        <f t="shared" si="107"/>
        <v/>
      </c>
      <c r="Q314" s="146" t="str">
        <f t="shared" si="91"/>
        <v/>
      </c>
      <c r="R314" s="144" t="str">
        <f>IFERROR(IF(OR(AND(C314="",D314&lt;E314,OR(WEEKDAY(A314,2)=1,WEEKDAY(A314,2)&gt;=6)),AND(C314="",D314&gt;E314,OR(WEEKDAY(A314,2)&gt;=5)),AND(C314&lt;&gt;"",D314&gt;E314,WEEKDAY(A314,2)&gt;=5)),ColTime(Data!$J$6,Data!$L$6,D314,E314),""),"")</f>
        <v/>
      </c>
      <c r="S314" s="212" t="str">
        <f>IFERROR(IF(OR(AND(WEEKDAY(A314,2)&gt;1,WEEKDAY(A314,2)&lt;6,D314&lt;E314,C314=""),AND(C314="",WEEKDAY(A314,2)=1,E314&lt;D314),AND(C314&lt;&gt;"",D314&lt;E314,WEEKDAY(A314,2)&gt;1,WEEKDAY(A314,2)&lt;4),AND(C314&lt;&gt;"",D314&gt;E314,WEEKDAY(A314,2)=1)),ColTime(Data!$J$6,Data!$L$6,D314,E314),""),"")</f>
        <v/>
      </c>
      <c r="T314" s="212"/>
      <c r="U314" s="213" t="str">
        <f>IF(F314="","",IF(AND(C314&lt;&gt;"",OR(D314&lt;E314,AND(D314&gt;E314,C620&lt;&gt;""))),ColTime(Data!$J$6,Data!$L$6,D314,E314),""))</f>
        <v/>
      </c>
      <c r="V314" s="214"/>
      <c r="W314" s="148"/>
      <c r="Z314" s="148"/>
      <c r="AE314" s="194"/>
    </row>
    <row r="315" spans="1:31" ht="15" customHeight="1" x14ac:dyDescent="0.2">
      <c r="A315" s="151">
        <f t="shared" si="90"/>
        <v>44140</v>
      </c>
      <c r="B315" s="160" t="str">
        <f t="shared" si="100"/>
        <v>To</v>
      </c>
      <c r="C315" s="161" t="str">
        <f t="shared" si="101"/>
        <v/>
      </c>
      <c r="D315" s="162"/>
      <c r="E315" s="162"/>
      <c r="F315" s="142" t="str">
        <f t="shared" si="102"/>
        <v/>
      </c>
      <c r="G315" s="270"/>
      <c r="H315" s="270"/>
      <c r="I315" s="270"/>
      <c r="J315" s="143" t="str">
        <f>IF(OR(AND(C315&lt;&gt;"",D315&gt;E315,WEEKDAY(A315,2)=5),AND(C315="",WEEKDAY(A315,2)&gt;5)),IF(D315="","",ColTime(Data!$J$3,Data!$L$3,D315,E315)),"")</f>
        <v/>
      </c>
      <c r="K315" s="143" t="str">
        <f t="shared" si="103"/>
        <v/>
      </c>
      <c r="L315" s="144" t="str">
        <f t="shared" si="104"/>
        <v/>
      </c>
      <c r="M315" s="144" t="str">
        <f>IFERROR(IF(AND(C315="",WEEKDAY(A315,2)&gt;5),IF(D315="","",(IF(E315-MAX(D315,(15/24))+(E315&lt;D315)&lt;0,0,E315-MAX(D315,(15/24))+($E315&lt;D315)))-(IF((E315-MAX(D315,(23/24))+(E315&lt;D315))&lt;0,0,(E315-MAX(D315,(23/24))+(E315&lt;D315))))),o),"")</f>
        <v/>
      </c>
      <c r="N315" s="144" t="str">
        <f t="shared" si="105"/>
        <v/>
      </c>
      <c r="O315" s="192" t="str">
        <f t="shared" si="106"/>
        <v/>
      </c>
      <c r="P315" s="192" t="str">
        <f t="shared" si="107"/>
        <v/>
      </c>
      <c r="Q315" s="146" t="str">
        <f t="shared" si="91"/>
        <v/>
      </c>
      <c r="R315" s="144" t="str">
        <f>IFERROR(IF(OR(AND(C315="",D315&lt;E315,OR(WEEKDAY(A315,2)=1,WEEKDAY(A315,2)&gt;=6)),AND(C315="",D315&gt;E315,OR(WEEKDAY(A315,2)&gt;=5)),AND(C315&lt;&gt;"",D315&gt;E315,WEEKDAY(A315,2)&gt;=5)),ColTime(Data!$J$6,Data!$L$6,D315,E315),""),"")</f>
        <v/>
      </c>
      <c r="S315" s="212" t="str">
        <f>IFERROR(IF(OR(AND(WEEKDAY(A315,2)&gt;1,WEEKDAY(A315,2)&lt;6,D315&lt;E315,C315=""),AND(C315="",WEEKDAY(A315,2)=1,E315&lt;D315),AND(C315&lt;&gt;"",D315&lt;E315,WEEKDAY(A315,2)&gt;1,WEEKDAY(A315,2)&lt;4),AND(C315&lt;&gt;"",D315&gt;E315,WEEKDAY(A315,2)=1)),ColTime(Data!$J$6,Data!$L$6,D315,E315),""),"")</f>
        <v/>
      </c>
      <c r="T315" s="212"/>
      <c r="U315" s="213" t="str">
        <f>IF(F315="","",IF(AND(C315&lt;&gt;"",OR(D315&lt;E315,AND(D315&gt;E315,C621&lt;&gt;""))),ColTime(Data!$J$6,Data!$L$6,D315,E315),""))</f>
        <v/>
      </c>
      <c r="V315" s="214"/>
      <c r="W315" s="148"/>
      <c r="Z315" s="148"/>
      <c r="AE315" s="194"/>
    </row>
    <row r="316" spans="1:31" ht="15" customHeight="1" x14ac:dyDescent="0.2">
      <c r="A316" s="151">
        <f t="shared" si="90"/>
        <v>44141</v>
      </c>
      <c r="B316" s="160" t="str">
        <f t="shared" si="100"/>
        <v>Fr</v>
      </c>
      <c r="C316" s="161" t="str">
        <f t="shared" si="101"/>
        <v/>
      </c>
      <c r="D316" s="162"/>
      <c r="E316" s="162"/>
      <c r="F316" s="142" t="str">
        <f t="shared" si="102"/>
        <v/>
      </c>
      <c r="G316" s="270"/>
      <c r="H316" s="270"/>
      <c r="I316" s="270"/>
      <c r="J316" s="143" t="str">
        <f>IF(OR(AND(C316&lt;&gt;"",D316&gt;E316,WEEKDAY(A316,2)=5),AND(C316="",WEEKDAY(A316,2)&gt;5)),IF(D316="","",ColTime(Data!$J$3,Data!$L$3,D316,E316)),"")</f>
        <v/>
      </c>
      <c r="K316" s="143" t="str">
        <f t="shared" si="103"/>
        <v/>
      </c>
      <c r="L316" s="144" t="str">
        <f t="shared" si="104"/>
        <v/>
      </c>
      <c r="M316" s="144" t="str">
        <f>IFERROR(IF(AND(C316="",WEEKDAY(A316,2)&gt;5),IF(D316="","",(IF(E316-MAX(D316,(15/24))+(E316&lt;D316)&lt;0,0,E316-MAX(D316,(15/24))+($E316&lt;D316)))-(IF((E316-MAX(D316,(23/24))+(E316&lt;D316))&lt;0,0,(E316-MAX(D316,(23/24))+(E316&lt;D316))))),o),"")</f>
        <v/>
      </c>
      <c r="N316" s="144" t="str">
        <f t="shared" si="105"/>
        <v/>
      </c>
      <c r="O316" s="192" t="str">
        <f t="shared" si="106"/>
        <v/>
      </c>
      <c r="P316" s="192" t="str">
        <f t="shared" si="107"/>
        <v/>
      </c>
      <c r="Q316" s="146" t="str">
        <f t="shared" si="91"/>
        <v/>
      </c>
      <c r="R316" s="144" t="str">
        <f>IFERROR(IF(OR(AND(C316="",D316&lt;E316,OR(WEEKDAY(A316,2)=1,WEEKDAY(A316,2)&gt;=6)),AND(C316="",D316&gt;E316,OR(WEEKDAY(A316,2)&gt;=5)),AND(C316&lt;&gt;"",D316&gt;E316,WEEKDAY(A316,2)&gt;=5)),ColTime(Data!$J$6,Data!$L$6,D316,E316),""),"")</f>
        <v/>
      </c>
      <c r="S316" s="212" t="str">
        <f>IFERROR(IF(OR(AND(WEEKDAY(A316,2)&gt;1,WEEKDAY(A316,2)&lt;6,D316&lt;E316,C316=""),AND(C316="",WEEKDAY(A316,2)=1,E316&lt;D316),AND(C316&lt;&gt;"",D316&lt;E316,WEEKDAY(A316,2)&gt;1,WEEKDAY(A316,2)&lt;4),AND(C316&lt;&gt;"",D316&gt;E316,WEEKDAY(A316,2)=1)),ColTime(Data!$J$6,Data!$L$6,D316,E316),""),"")</f>
        <v/>
      </c>
      <c r="T316" s="212"/>
      <c r="U316" s="213" t="str">
        <f>IF(F316="","",IF(AND(C316&lt;&gt;"",OR(D316&lt;E316,AND(D316&gt;E316,C622&lt;&gt;""))),ColTime(Data!$J$6,Data!$L$6,D316,E316),""))</f>
        <v/>
      </c>
      <c r="V316" s="214"/>
      <c r="W316" s="148"/>
      <c r="Z316" s="148"/>
      <c r="AE316" s="194"/>
    </row>
    <row r="317" spans="1:31" ht="15" customHeight="1" x14ac:dyDescent="0.2">
      <c r="A317" s="151">
        <f t="shared" si="90"/>
        <v>44142</v>
      </c>
      <c r="B317" s="160" t="str">
        <f t="shared" si="100"/>
        <v>Lø</v>
      </c>
      <c r="C317" s="161" t="str">
        <f t="shared" si="101"/>
        <v/>
      </c>
      <c r="D317" s="162"/>
      <c r="E317" s="162"/>
      <c r="F317" s="142" t="str">
        <f t="shared" si="102"/>
        <v/>
      </c>
      <c r="G317" s="270"/>
      <c r="H317" s="270"/>
      <c r="I317" s="270"/>
      <c r="J317" s="143" t="str">
        <f>IF(OR(AND(C317&lt;&gt;"",D317&gt;E317,WEEKDAY(A317,2)=5),AND(C317="",WEEKDAY(A317,2)&gt;5)),IF(D317="","",ColTime(Data!$J$3,Data!$L$3,D317,E317)),"")</f>
        <v/>
      </c>
      <c r="K317" s="143" t="str">
        <f t="shared" si="103"/>
        <v/>
      </c>
      <c r="L317" s="144" t="str">
        <f t="shared" si="104"/>
        <v/>
      </c>
      <c r="M317" s="144" t="str">
        <f>IFERROR(IF(AND(C317="",WEEKDAY(A317,2)&gt;5),IF(D317="","",(IF(E317-MAX(D317,(15/24))+(E317&lt;D317)&lt;0,0,E317-MAX(D317,(15/24))+($E317&lt;D317)))-(IF((E317-MAX(D317,(23/24))+(E317&lt;D317))&lt;0,0,(E317-MAX(D317,(23/24))+(E317&lt;D317))))),o),"")</f>
        <v/>
      </c>
      <c r="N317" s="144" t="str">
        <f t="shared" si="105"/>
        <v/>
      </c>
      <c r="O317" s="192" t="str">
        <f t="shared" si="106"/>
        <v/>
      </c>
      <c r="P317" s="192" t="str">
        <f t="shared" si="107"/>
        <v/>
      </c>
      <c r="Q317" s="146" t="str">
        <f t="shared" si="91"/>
        <v/>
      </c>
      <c r="R317" s="144" t="str">
        <f>IFERROR(IF(OR(AND(C317="",D317&lt;E317,OR(WEEKDAY(A317,2)=1,WEEKDAY(A317,2)&gt;=6)),AND(C317="",D317&gt;E317,OR(WEEKDAY(A317,2)&gt;=5)),AND(C317&lt;&gt;"",D317&gt;E317,WEEKDAY(A317,2)&gt;=5)),ColTime(Data!$J$6,Data!$L$6,D317,E317),""),"")</f>
        <v/>
      </c>
      <c r="S317" s="212" t="str">
        <f>IFERROR(IF(OR(AND(WEEKDAY(A317,2)&gt;1,WEEKDAY(A317,2)&lt;6,D317&lt;E317,C317=""),AND(C317="",WEEKDAY(A317,2)=1,E317&lt;D317),AND(C317&lt;&gt;"",D317&lt;E317,WEEKDAY(A317,2)&gt;1,WEEKDAY(A317,2)&lt;4),AND(C317&lt;&gt;"",D317&gt;E317,WEEKDAY(A317,2)=1)),ColTime(Data!$J$6,Data!$L$6,D317,E317),""),"")</f>
        <v/>
      </c>
      <c r="T317" s="212"/>
      <c r="U317" s="213" t="str">
        <f>IF(F317="","",IF(AND(C317&lt;&gt;"",OR(D317&lt;E317,AND(D317&gt;E317,C623&lt;&gt;""))),ColTime(Data!$J$6,Data!$L$6,D317,E317),""))</f>
        <v/>
      </c>
      <c r="V317" s="214"/>
      <c r="W317" s="148"/>
      <c r="Z317" s="148"/>
      <c r="AE317" s="194"/>
    </row>
    <row r="318" spans="1:31" ht="15" customHeight="1" x14ac:dyDescent="0.2">
      <c r="A318" s="151">
        <f t="shared" si="90"/>
        <v>44143</v>
      </c>
      <c r="B318" s="160" t="str">
        <f t="shared" si="100"/>
        <v>Sø</v>
      </c>
      <c r="C318" s="161" t="str">
        <f t="shared" si="101"/>
        <v/>
      </c>
      <c r="D318" s="162"/>
      <c r="E318" s="162"/>
      <c r="F318" s="142" t="str">
        <f t="shared" si="102"/>
        <v/>
      </c>
      <c r="G318" s="270"/>
      <c r="H318" s="270"/>
      <c r="I318" s="270"/>
      <c r="J318" s="143" t="str">
        <f>IF(OR(AND(C318&lt;&gt;"",D318&gt;E318,WEEKDAY(A318,2)=5),AND(C318="",WEEKDAY(A318,2)&gt;5)),IF(D318="","",ColTime(Data!$J$3,Data!$L$3,D318,E318)),"")</f>
        <v/>
      </c>
      <c r="K318" s="143" t="str">
        <f t="shared" si="103"/>
        <v/>
      </c>
      <c r="L318" s="144" t="str">
        <f t="shared" si="104"/>
        <v/>
      </c>
      <c r="M318" s="144" t="str">
        <f>IFERROR(IF(AND(C318="",WEEKDAY(A318,2)&gt;5),IF(D318="","",(IF(E318-MAX(D318,(15/24))+(E318&lt;D318)&lt;0,0,E318-MAX(D318,(15/24))+($E318&lt;D318)))-(IF((E318-MAX(D318,(23/24))+(E318&lt;D318))&lt;0,0,(E318-MAX(D318,(23/24))+(E318&lt;D318))))),o),"")</f>
        <v/>
      </c>
      <c r="N318" s="144" t="str">
        <f t="shared" si="105"/>
        <v/>
      </c>
      <c r="O318" s="192" t="str">
        <f t="shared" si="106"/>
        <v/>
      </c>
      <c r="P318" s="192" t="str">
        <f t="shared" si="107"/>
        <v/>
      </c>
      <c r="Q318" s="146" t="str">
        <f t="shared" si="91"/>
        <v/>
      </c>
      <c r="R318" s="144" t="str">
        <f>IFERROR(IF(OR(AND(C318="",D318&lt;E318,OR(WEEKDAY(A318,2)=1,WEEKDAY(A318,2)&gt;=6)),AND(C318="",D318&gt;E318,OR(WEEKDAY(A318,2)&gt;=5)),AND(C318&lt;&gt;"",D318&gt;E318,WEEKDAY(A318,2)&gt;=5)),ColTime(Data!$J$6,Data!$L$6,D318,E318),""),"")</f>
        <v/>
      </c>
      <c r="S318" s="212" t="str">
        <f>IFERROR(IF(OR(AND(WEEKDAY(A318,2)&gt;1,WEEKDAY(A318,2)&lt;6,D318&lt;E318,C318=""),AND(C318="",WEEKDAY(A318,2)=1,E318&lt;D318),AND(C318&lt;&gt;"",D318&lt;E318,WEEKDAY(A318,2)&gt;1,WEEKDAY(A318,2)&lt;4),AND(C318&lt;&gt;"",D318&gt;E318,WEEKDAY(A318,2)=1)),ColTime(Data!$J$6,Data!$L$6,D318,E318),""),"")</f>
        <v/>
      </c>
      <c r="T318" s="212"/>
      <c r="U318" s="213" t="str">
        <f>IF(F318="","",IF(AND(C318&lt;&gt;"",OR(D318&lt;E318,AND(D318&gt;E318,C624&lt;&gt;""))),ColTime(Data!$J$6,Data!$L$6,D318,E318),""))</f>
        <v/>
      </c>
      <c r="V318" s="214"/>
      <c r="W318" s="148"/>
      <c r="Z318" s="148"/>
      <c r="AE318" s="194"/>
    </row>
    <row r="319" spans="1:31" ht="15" customHeight="1" x14ac:dyDescent="0.2">
      <c r="A319" s="151">
        <f t="shared" si="90"/>
        <v>44144</v>
      </c>
      <c r="B319" s="160" t="str">
        <f t="shared" si="100"/>
        <v>Ma</v>
      </c>
      <c r="C319" s="161" t="str">
        <f t="shared" si="101"/>
        <v/>
      </c>
      <c r="D319" s="162"/>
      <c r="E319" s="162"/>
      <c r="F319" s="142" t="str">
        <f t="shared" si="102"/>
        <v/>
      </c>
      <c r="G319" s="270"/>
      <c r="H319" s="270"/>
      <c r="I319" s="270"/>
      <c r="J319" s="143" t="str">
        <f>IF(OR(AND(C319&lt;&gt;"",D319&gt;E319,WEEKDAY(A319,2)=5),AND(C319="",WEEKDAY(A319,2)&gt;5)),IF(D319="","",ColTime(Data!$J$3,Data!$L$3,D319,E319)),"")</f>
        <v/>
      </c>
      <c r="K319" s="143" t="str">
        <f t="shared" si="103"/>
        <v/>
      </c>
      <c r="L319" s="144" t="str">
        <f t="shared" si="104"/>
        <v/>
      </c>
      <c r="M319" s="144" t="str">
        <f>IFERROR(IF(AND(C319="",WEEKDAY(A319,2)&gt;5),IF(D319="","",(IF(E319-MAX(D319,(15/24))+(E319&lt;D319)&lt;0,0,E319-MAX(D319,(15/24))+($E319&lt;D319)))-(IF((E319-MAX(D319,(23/24))+(E319&lt;D319))&lt;0,0,(E319-MAX(D319,(23/24))+(E319&lt;D319))))),o),"")</f>
        <v/>
      </c>
      <c r="N319" s="144" t="str">
        <f t="shared" si="105"/>
        <v/>
      </c>
      <c r="O319" s="192" t="str">
        <f t="shared" si="106"/>
        <v/>
      </c>
      <c r="P319" s="192" t="str">
        <f t="shared" si="107"/>
        <v/>
      </c>
      <c r="Q319" s="146" t="str">
        <f t="shared" si="91"/>
        <v/>
      </c>
      <c r="R319" s="144" t="str">
        <f>IFERROR(IF(OR(AND(C319="",D319&lt;E319,OR(WEEKDAY(A319,2)=1,WEEKDAY(A319,2)&gt;=6)),AND(C319="",D319&gt;E319,OR(WEEKDAY(A319,2)&gt;=5)),AND(C319&lt;&gt;"",D319&gt;E319,WEEKDAY(A319,2)&gt;=5)),ColTime(Data!$J$6,Data!$L$6,D319,E319),""),"")</f>
        <v/>
      </c>
      <c r="S319" s="212" t="str">
        <f>IFERROR(IF(OR(AND(WEEKDAY(A319,2)&gt;1,WEEKDAY(A319,2)&lt;6,D319&lt;E319,C319=""),AND(C319="",WEEKDAY(A319,2)=1,E319&lt;D319),AND(C319&lt;&gt;"",D319&lt;E319,WEEKDAY(A319,2)&gt;1,WEEKDAY(A319,2)&lt;4),AND(C319&lt;&gt;"",D319&gt;E319,WEEKDAY(A319,2)=1)),ColTime(Data!$J$6,Data!$L$6,D319,E319),""),"")</f>
        <v/>
      </c>
      <c r="T319" s="212"/>
      <c r="U319" s="213" t="str">
        <f>IF(F319="","",IF(AND(C319&lt;&gt;"",OR(D319&lt;E319,AND(D319&gt;E319,C625&lt;&gt;""))),ColTime(Data!$J$6,Data!$L$6,D319,E319),""))</f>
        <v/>
      </c>
      <c r="V319" s="214"/>
      <c r="W319" s="148"/>
      <c r="Z319" s="148"/>
      <c r="AE319" s="194"/>
    </row>
    <row r="320" spans="1:31" ht="15" customHeight="1" x14ac:dyDescent="0.2">
      <c r="A320" s="151">
        <f t="shared" si="90"/>
        <v>44145</v>
      </c>
      <c r="B320" s="160" t="str">
        <f t="shared" si="100"/>
        <v>Ti</v>
      </c>
      <c r="C320" s="161" t="str">
        <f t="shared" si="101"/>
        <v>Mortensaften</v>
      </c>
      <c r="D320" s="162"/>
      <c r="E320" s="162"/>
      <c r="F320" s="142" t="str">
        <f t="shared" si="102"/>
        <v/>
      </c>
      <c r="G320" s="270"/>
      <c r="H320" s="270"/>
      <c r="I320" s="270"/>
      <c r="J320" s="143" t="str">
        <f>IF(OR(AND(C320&lt;&gt;"",D320&gt;E320,WEEKDAY(A320,2)=5),AND(C320="",WEEKDAY(A320,2)&gt;5)),IF(D320="","",ColTime(Data!$J$3,Data!$L$3,D320,E320)),"")</f>
        <v/>
      </c>
      <c r="K320" s="143" t="str">
        <f t="shared" si="103"/>
        <v/>
      </c>
      <c r="L320" s="144" t="str">
        <f t="shared" si="104"/>
        <v/>
      </c>
      <c r="M320" s="144" t="str">
        <f>IFERROR(IF(AND(C320="",WEEKDAY(A320,2)&gt;5),IF(D320="","",(IF(E320-MAX(D320,(15/24))+(E320&lt;D320)&lt;0,0,E320-MAX(D320,(15/24))+($E320&lt;D320)))-(IF((E320-MAX(D320,(23/24))+(E320&lt;D320))&lt;0,0,(E320-MAX(D320,(23/24))+(E320&lt;D320))))),o),"")</f>
        <v/>
      </c>
      <c r="N320" s="144" t="str">
        <f t="shared" si="105"/>
        <v/>
      </c>
      <c r="O320" s="192" t="str">
        <f t="shared" si="106"/>
        <v/>
      </c>
      <c r="P320" s="192" t="str">
        <f t="shared" si="107"/>
        <v/>
      </c>
      <c r="Q320" s="146" t="str">
        <f t="shared" si="91"/>
        <v/>
      </c>
      <c r="R320" s="144" t="str">
        <f>IFERROR(IF(OR(AND(C320="",D320&lt;E320,OR(WEEKDAY(A320,2)=1,WEEKDAY(A320,2)&gt;=6)),AND(C320="",D320&gt;E320,OR(WEEKDAY(A320,2)&gt;=5)),AND(C320&lt;&gt;"",D320&gt;E320,WEEKDAY(A320,2)&gt;=5)),ColTime(Data!$J$6,Data!$L$6,D320,E320),""),"")</f>
        <v/>
      </c>
      <c r="S320" s="212" t="str">
        <f>IFERROR(IF(OR(AND(WEEKDAY(A320,2)&gt;1,WEEKDAY(A320,2)&lt;6,D320&lt;E320,C320=""),AND(C320="",WEEKDAY(A320,2)=1,E320&lt;D320),AND(C320&lt;&gt;"",D320&lt;E320,WEEKDAY(A320,2)&gt;1,WEEKDAY(A320,2)&lt;4),AND(C320&lt;&gt;"",D320&gt;E320,WEEKDAY(A320,2)=1)),ColTime(Data!$J$6,Data!$L$6,D320,E320),""),"")</f>
        <v/>
      </c>
      <c r="T320" s="212"/>
      <c r="U320" s="213" t="str">
        <f>IF(F320="","",IF(AND(C320&lt;&gt;"",OR(D320&lt;E320,AND(D320&gt;E320,C626&lt;&gt;""))),ColTime(Data!$J$6,Data!$L$6,D320,E320),""))</f>
        <v/>
      </c>
      <c r="V320" s="214"/>
      <c r="W320" s="148"/>
      <c r="Z320" s="148"/>
      <c r="AE320" s="194"/>
    </row>
    <row r="321" spans="1:31" ht="15" customHeight="1" x14ac:dyDescent="0.2">
      <c r="A321" s="151">
        <f t="shared" si="90"/>
        <v>44146</v>
      </c>
      <c r="B321" s="160" t="str">
        <f t="shared" si="100"/>
        <v>On</v>
      </c>
      <c r="C321" s="161" t="str">
        <f t="shared" si="101"/>
        <v>Mortensdag</v>
      </c>
      <c r="D321" s="162"/>
      <c r="E321" s="162"/>
      <c r="F321" s="142" t="str">
        <f t="shared" si="102"/>
        <v/>
      </c>
      <c r="G321" s="270"/>
      <c r="H321" s="270"/>
      <c r="I321" s="270"/>
      <c r="J321" s="143" t="str">
        <f>IF(OR(AND(C321&lt;&gt;"",D321&gt;E321,WEEKDAY(A321,2)=5),AND(C321="",WEEKDAY(A321,2)&gt;5)),IF(D321="","",ColTime(Data!$J$3,Data!$L$3,D321,E321)),"")</f>
        <v/>
      </c>
      <c r="K321" s="143" t="str">
        <f t="shared" si="103"/>
        <v/>
      </c>
      <c r="L321" s="144" t="str">
        <f t="shared" si="104"/>
        <v/>
      </c>
      <c r="M321" s="144" t="str">
        <f>IFERROR(IF(AND(C321="",WEEKDAY(A321,2)&gt;5),IF(D321="","",(IF(E321-MAX(D321,(15/24))+(E321&lt;D321)&lt;0,0,E321-MAX(D321,(15/24))+($E321&lt;D321)))-(IF((E321-MAX(D321,(23/24))+(E321&lt;D321))&lt;0,0,(E321-MAX(D321,(23/24))+(E321&lt;D321))))),o),"")</f>
        <v/>
      </c>
      <c r="N321" s="144" t="str">
        <f t="shared" si="105"/>
        <v/>
      </c>
      <c r="O321" s="192" t="str">
        <f t="shared" si="106"/>
        <v/>
      </c>
      <c r="P321" s="192" t="str">
        <f t="shared" si="107"/>
        <v/>
      </c>
      <c r="Q321" s="146" t="str">
        <f t="shared" si="91"/>
        <v/>
      </c>
      <c r="R321" s="144" t="str">
        <f>IFERROR(IF(OR(AND(C321="",D321&lt;E321,OR(WEEKDAY(A321,2)=1,WEEKDAY(A321,2)&gt;=6)),AND(C321="",D321&gt;E321,OR(WEEKDAY(A321,2)&gt;=5)),AND(C321&lt;&gt;"",D321&gt;E321,WEEKDAY(A321,2)&gt;=5)),ColTime(Data!$J$6,Data!$L$6,D321,E321),""),"")</f>
        <v/>
      </c>
      <c r="S321" s="212" t="str">
        <f>IFERROR(IF(OR(AND(WEEKDAY(A321,2)&gt;1,WEEKDAY(A321,2)&lt;6,D321&lt;E321,C321=""),AND(C321="",WEEKDAY(A321,2)=1,E321&lt;D321),AND(C321&lt;&gt;"",D321&lt;E321,WEEKDAY(A321,2)&gt;1,WEEKDAY(A321,2)&lt;4),AND(C321&lt;&gt;"",D321&gt;E321,WEEKDAY(A321,2)=1)),ColTime(Data!$J$6,Data!$L$6,D321,E321),""),"")</f>
        <v/>
      </c>
      <c r="T321" s="212"/>
      <c r="U321" s="213" t="str">
        <f>IF(F321="","",IF(AND(C321&lt;&gt;"",OR(D321&lt;E321,AND(D321&gt;E321,C627&lt;&gt;""))),ColTime(Data!$J$6,Data!$L$6,D321,E321),""))</f>
        <v/>
      </c>
      <c r="V321" s="214"/>
      <c r="W321" s="148"/>
      <c r="Z321" s="148"/>
      <c r="AE321" s="194"/>
    </row>
    <row r="322" spans="1:31" ht="15" customHeight="1" x14ac:dyDescent="0.2">
      <c r="A322" s="151">
        <f t="shared" si="90"/>
        <v>44147</v>
      </c>
      <c r="B322" s="160" t="str">
        <f t="shared" si="100"/>
        <v>To</v>
      </c>
      <c r="C322" s="161" t="str">
        <f t="shared" si="101"/>
        <v/>
      </c>
      <c r="D322" s="162"/>
      <c r="E322" s="162"/>
      <c r="F322" s="142" t="str">
        <f t="shared" si="102"/>
        <v/>
      </c>
      <c r="G322" s="270"/>
      <c r="H322" s="270"/>
      <c r="I322" s="270"/>
      <c r="J322" s="143" t="str">
        <f>IF(OR(AND(C322&lt;&gt;"",D322&gt;E322,WEEKDAY(A322,2)=5),AND(C322="",WEEKDAY(A322,2)&gt;5)),IF(D322="","",ColTime(Data!$J$3,Data!$L$3,D322,E322)),"")</f>
        <v/>
      </c>
      <c r="K322" s="143" t="str">
        <f t="shared" si="103"/>
        <v/>
      </c>
      <c r="L322" s="144" t="str">
        <f t="shared" si="104"/>
        <v/>
      </c>
      <c r="M322" s="144" t="str">
        <f>IFERROR(IF(AND(C322="",WEEKDAY(A322,2)&gt;5),IF(D322="","",(IF(E322-MAX(D322,(15/24))+(E322&lt;D322)&lt;0,0,E322-MAX(D322,(15/24))+($E322&lt;D322)))-(IF((E322-MAX(D322,(23/24))+(E322&lt;D322))&lt;0,0,(E322-MAX(D322,(23/24))+(E322&lt;D322))))),o),"")</f>
        <v/>
      </c>
      <c r="N322" s="144" t="str">
        <f t="shared" si="105"/>
        <v/>
      </c>
      <c r="O322" s="192" t="str">
        <f t="shared" si="106"/>
        <v/>
      </c>
      <c r="P322" s="192" t="str">
        <f t="shared" si="107"/>
        <v/>
      </c>
      <c r="Q322" s="146" t="str">
        <f t="shared" si="91"/>
        <v/>
      </c>
      <c r="R322" s="144" t="str">
        <f>IFERROR(IF(OR(AND(C322="",D322&lt;E322,OR(WEEKDAY(A322,2)=1,WEEKDAY(A322,2)&gt;=6)),AND(C322="",D322&gt;E322,OR(WEEKDAY(A322,2)&gt;=5)),AND(C322&lt;&gt;"",D322&gt;E322,WEEKDAY(A322,2)&gt;=5)),ColTime(Data!$J$6,Data!$L$6,D322,E322),""),"")</f>
        <v/>
      </c>
      <c r="S322" s="212" t="str">
        <f>IFERROR(IF(OR(AND(WEEKDAY(A322,2)&gt;1,WEEKDAY(A322,2)&lt;6,D322&lt;E322,C322=""),AND(C322="",WEEKDAY(A322,2)=1,E322&lt;D322),AND(C322&lt;&gt;"",D322&lt;E322,WEEKDAY(A322,2)&gt;1,WEEKDAY(A322,2)&lt;4),AND(C322&lt;&gt;"",D322&gt;E322,WEEKDAY(A322,2)=1)),ColTime(Data!$J$6,Data!$L$6,D322,E322),""),"")</f>
        <v/>
      </c>
      <c r="T322" s="212"/>
      <c r="U322" s="213" t="str">
        <f>IF(F322="","",IF(AND(C322&lt;&gt;"",OR(D322&lt;E322,AND(D322&gt;E322,C628&lt;&gt;""))),ColTime(Data!$J$6,Data!$L$6,D322,E322),""))</f>
        <v/>
      </c>
      <c r="V322" s="214"/>
      <c r="W322" s="148"/>
      <c r="Z322" s="148"/>
      <c r="AE322" s="194"/>
    </row>
    <row r="323" spans="1:31" ht="15" customHeight="1" x14ac:dyDescent="0.2">
      <c r="A323" s="151">
        <f t="shared" si="90"/>
        <v>44148</v>
      </c>
      <c r="B323" s="160" t="str">
        <f t="shared" si="100"/>
        <v>Fr</v>
      </c>
      <c r="C323" s="161" t="str">
        <f t="shared" si="101"/>
        <v/>
      </c>
      <c r="D323" s="162"/>
      <c r="E323" s="162"/>
      <c r="F323" s="142" t="str">
        <f t="shared" si="102"/>
        <v/>
      </c>
      <c r="G323" s="270"/>
      <c r="H323" s="270"/>
      <c r="I323" s="270"/>
      <c r="J323" s="143" t="str">
        <f>IF(OR(AND(C323&lt;&gt;"",D323&gt;E323,WEEKDAY(A323,2)=5),AND(C323="",WEEKDAY(A323,2)&gt;5)),IF(D323="","",ColTime(Data!$J$3,Data!$L$3,D323,E323)),"")</f>
        <v/>
      </c>
      <c r="K323" s="143" t="str">
        <f t="shared" si="103"/>
        <v/>
      </c>
      <c r="L323" s="144" t="str">
        <f t="shared" si="104"/>
        <v/>
      </c>
      <c r="M323" s="144" t="str">
        <f>IFERROR(IF(AND(C323="",WEEKDAY(A323,2)&gt;5),IF(D323="","",(IF(E323-MAX(D323,(15/24))+(E323&lt;D323)&lt;0,0,E323-MAX(D323,(15/24))+($E323&lt;D323)))-(IF((E323-MAX(D323,(23/24))+(E323&lt;D323))&lt;0,0,(E323-MAX(D323,(23/24))+(E323&lt;D323))))),o),"")</f>
        <v/>
      </c>
      <c r="N323" s="144" t="str">
        <f t="shared" si="105"/>
        <v/>
      </c>
      <c r="O323" s="192" t="str">
        <f t="shared" si="106"/>
        <v/>
      </c>
      <c r="P323" s="192" t="str">
        <f t="shared" si="107"/>
        <v/>
      </c>
      <c r="Q323" s="146" t="str">
        <f t="shared" si="91"/>
        <v/>
      </c>
      <c r="R323" s="144" t="str">
        <f>IFERROR(IF(OR(AND(C323="",D323&lt;E323,OR(WEEKDAY(A323,2)=1,WEEKDAY(A323,2)&gt;=6)),AND(C323="",D323&gt;E323,OR(WEEKDAY(A323,2)&gt;=5)),AND(C323&lt;&gt;"",D323&gt;E323,WEEKDAY(A323,2)&gt;=5)),ColTime(Data!$J$6,Data!$L$6,D323,E323),""),"")</f>
        <v/>
      </c>
      <c r="S323" s="212" t="str">
        <f>IFERROR(IF(OR(AND(WEEKDAY(A323,2)&gt;1,WEEKDAY(A323,2)&lt;6,D323&lt;E323,C323=""),AND(C323="",WEEKDAY(A323,2)=1,E323&lt;D323),AND(C323&lt;&gt;"",D323&lt;E323,WEEKDAY(A323,2)&gt;1,WEEKDAY(A323,2)&lt;4),AND(C323&lt;&gt;"",D323&gt;E323,WEEKDAY(A323,2)=1)),ColTime(Data!$J$6,Data!$L$6,D323,E323),""),"")</f>
        <v/>
      </c>
      <c r="T323" s="212"/>
      <c r="U323" s="213" t="str">
        <f>IF(F323="","",IF(AND(C323&lt;&gt;"",OR(D323&lt;E323,AND(D323&gt;E323,C629&lt;&gt;""))),ColTime(Data!$J$6,Data!$L$6,D323,E323),""))</f>
        <v/>
      </c>
      <c r="V323" s="214"/>
      <c r="W323" s="148"/>
      <c r="Z323" s="148"/>
      <c r="AE323" s="194"/>
    </row>
    <row r="324" spans="1:31" ht="15" customHeight="1" x14ac:dyDescent="0.2">
      <c r="A324" s="151">
        <f t="shared" si="90"/>
        <v>44149</v>
      </c>
      <c r="B324" s="160" t="str">
        <f t="shared" si="100"/>
        <v>Lø</v>
      </c>
      <c r="C324" s="161" t="str">
        <f t="shared" si="101"/>
        <v/>
      </c>
      <c r="D324" s="162"/>
      <c r="E324" s="162"/>
      <c r="F324" s="142" t="str">
        <f t="shared" si="102"/>
        <v/>
      </c>
      <c r="G324" s="270"/>
      <c r="H324" s="270"/>
      <c r="I324" s="270"/>
      <c r="J324" s="143" t="str">
        <f>IF(OR(AND(C324&lt;&gt;"",D324&gt;E324,WEEKDAY(A324,2)=5),AND(C324="",WEEKDAY(A324,2)&gt;5)),IF(D324="","",ColTime(Data!$J$3,Data!$L$3,D324,E324)),"")</f>
        <v/>
      </c>
      <c r="K324" s="143" t="str">
        <f t="shared" si="103"/>
        <v/>
      </c>
      <c r="L324" s="144" t="str">
        <f t="shared" si="104"/>
        <v/>
      </c>
      <c r="M324" s="144" t="str">
        <f>IFERROR(IF(AND(C324="",WEEKDAY(A324,2)&gt;5),IF(D324="","",(IF(E324-MAX(D324,(15/24))+(E324&lt;D324)&lt;0,0,E324-MAX(D324,(15/24))+($E324&lt;D324)))-(IF((E324-MAX(D324,(23/24))+(E324&lt;D324))&lt;0,0,(E324-MAX(D324,(23/24))+(E324&lt;D324))))),o),"")</f>
        <v/>
      </c>
      <c r="N324" s="144" t="str">
        <f t="shared" si="105"/>
        <v/>
      </c>
      <c r="O324" s="192" t="str">
        <f t="shared" si="106"/>
        <v/>
      </c>
      <c r="P324" s="192" t="str">
        <f t="shared" si="107"/>
        <v/>
      </c>
      <c r="Q324" s="146" t="str">
        <f t="shared" si="91"/>
        <v/>
      </c>
      <c r="R324" s="144" t="str">
        <f>IFERROR(IF(OR(AND(C324="",D324&lt;E324,OR(WEEKDAY(A324,2)=1,WEEKDAY(A324,2)&gt;=6)),AND(C324="",D324&gt;E324,OR(WEEKDAY(A324,2)&gt;=5)),AND(C324&lt;&gt;"",D324&gt;E324,WEEKDAY(A324,2)&gt;=5)),ColTime(Data!$J$6,Data!$L$6,D324,E324),""),"")</f>
        <v/>
      </c>
      <c r="S324" s="212" t="str">
        <f>IFERROR(IF(OR(AND(WEEKDAY(A324,2)&gt;1,WEEKDAY(A324,2)&lt;6,D324&lt;E324,C324=""),AND(C324="",WEEKDAY(A324,2)=1,E324&lt;D324),AND(C324&lt;&gt;"",D324&lt;E324,WEEKDAY(A324,2)&gt;1,WEEKDAY(A324,2)&lt;4),AND(C324&lt;&gt;"",D324&gt;E324,WEEKDAY(A324,2)=1)),ColTime(Data!$J$6,Data!$L$6,D324,E324),""),"")</f>
        <v/>
      </c>
      <c r="T324" s="212"/>
      <c r="U324" s="213" t="str">
        <f>IF(F324="","",IF(AND(C324&lt;&gt;"",OR(D324&lt;E324,AND(D324&gt;E324,C630&lt;&gt;""))),ColTime(Data!$J$6,Data!$L$6,D324,E324),""))</f>
        <v/>
      </c>
      <c r="V324" s="214"/>
      <c r="W324" s="148"/>
      <c r="Z324" s="148"/>
      <c r="AE324" s="194"/>
    </row>
    <row r="325" spans="1:31" ht="15" customHeight="1" x14ac:dyDescent="0.2">
      <c r="A325" s="151">
        <f t="shared" si="90"/>
        <v>44150</v>
      </c>
      <c r="B325" s="160" t="str">
        <f t="shared" si="100"/>
        <v>Sø</v>
      </c>
      <c r="C325" s="161" t="str">
        <f t="shared" si="101"/>
        <v/>
      </c>
      <c r="D325" s="162"/>
      <c r="E325" s="162"/>
      <c r="F325" s="142" t="str">
        <f t="shared" si="102"/>
        <v/>
      </c>
      <c r="G325" s="270"/>
      <c r="H325" s="270"/>
      <c r="I325" s="270"/>
      <c r="J325" s="143" t="str">
        <f>IF(OR(AND(C325&lt;&gt;"",D325&gt;E325,WEEKDAY(A325,2)=5),AND(C325="",WEEKDAY(A325,2)&gt;5)),IF(D325="","",ColTime(Data!$J$3,Data!$L$3,D325,E325)),"")</f>
        <v/>
      </c>
      <c r="K325" s="143" t="str">
        <f t="shared" si="103"/>
        <v/>
      </c>
      <c r="L325" s="144" t="str">
        <f t="shared" si="104"/>
        <v/>
      </c>
      <c r="M325" s="144" t="str">
        <f>IFERROR(IF(AND(C325="",WEEKDAY(A325,2)&gt;5),IF(D325="","",(IF(E325-MAX(D325,(15/24))+(E325&lt;D325)&lt;0,0,E325-MAX(D325,(15/24))+($E325&lt;D325)))-(IF((E325-MAX(D325,(23/24))+(E325&lt;D325))&lt;0,0,(E325-MAX(D325,(23/24))+(E325&lt;D325))))),o),"")</f>
        <v/>
      </c>
      <c r="N325" s="144" t="str">
        <f t="shared" si="105"/>
        <v/>
      </c>
      <c r="O325" s="192" t="str">
        <f t="shared" si="106"/>
        <v/>
      </c>
      <c r="P325" s="192" t="str">
        <f t="shared" si="107"/>
        <v/>
      </c>
      <c r="Q325" s="146" t="str">
        <f t="shared" si="91"/>
        <v/>
      </c>
      <c r="R325" s="144" t="str">
        <f>IFERROR(IF(OR(AND(C325="",D325&lt;E325,OR(WEEKDAY(A325,2)=1,WEEKDAY(A325,2)&gt;=6)),AND(C325="",D325&gt;E325,OR(WEEKDAY(A325,2)&gt;=5)),AND(C325&lt;&gt;"",D325&gt;E325,WEEKDAY(A325,2)&gt;=5)),ColTime(Data!$J$6,Data!$L$6,D325,E325),""),"")</f>
        <v/>
      </c>
      <c r="S325" s="212" t="str">
        <f>IFERROR(IF(OR(AND(WEEKDAY(A325,2)&gt;1,WEEKDAY(A325,2)&lt;6,D325&lt;E325,C325=""),AND(C325="",WEEKDAY(A325,2)=1,E325&lt;D325),AND(C325&lt;&gt;"",D325&lt;E325,WEEKDAY(A325,2)&gt;1,WEEKDAY(A325,2)&lt;4),AND(C325&lt;&gt;"",D325&gt;E325,WEEKDAY(A325,2)=1)),ColTime(Data!$J$6,Data!$L$6,D325,E325),""),"")</f>
        <v/>
      </c>
      <c r="T325" s="212"/>
      <c r="U325" s="213" t="str">
        <f>IF(F325="","",IF(AND(C325&lt;&gt;"",OR(D325&lt;E325,AND(D325&gt;E325,C631&lt;&gt;""))),ColTime(Data!$J$6,Data!$L$6,D325,E325),""))</f>
        <v/>
      </c>
      <c r="V325" s="214"/>
      <c r="W325" s="148"/>
      <c r="Z325" s="148"/>
      <c r="AE325" s="194"/>
    </row>
    <row r="326" spans="1:31" ht="15" customHeight="1" x14ac:dyDescent="0.2">
      <c r="A326" s="151">
        <f t="shared" si="90"/>
        <v>44151</v>
      </c>
      <c r="B326" s="160" t="str">
        <f t="shared" si="100"/>
        <v>Ma</v>
      </c>
      <c r="C326" s="161" t="str">
        <f t="shared" si="101"/>
        <v/>
      </c>
      <c r="D326" s="162"/>
      <c r="E326" s="162"/>
      <c r="F326" s="142" t="str">
        <f t="shared" si="102"/>
        <v/>
      </c>
      <c r="G326" s="270"/>
      <c r="H326" s="270"/>
      <c r="I326" s="270"/>
      <c r="J326" s="143" t="str">
        <f>IF(OR(AND(C326&lt;&gt;"",D326&gt;E326,WEEKDAY(A326,2)=5),AND(C326="",WEEKDAY(A326,2)&gt;5)),IF(D326="","",ColTime(Data!$J$3,Data!$L$3,D326,E326)),"")</f>
        <v/>
      </c>
      <c r="K326" s="143" t="str">
        <f t="shared" si="103"/>
        <v/>
      </c>
      <c r="L326" s="144" t="str">
        <f t="shared" si="104"/>
        <v/>
      </c>
      <c r="M326" s="144" t="str">
        <f>IFERROR(IF(AND(C326="",WEEKDAY(A326,2)&gt;5),IF(D326="","",(IF(E326-MAX(D326,(15/24))+(E326&lt;D326)&lt;0,0,E326-MAX(D326,(15/24))+($E326&lt;D326)))-(IF((E326-MAX(D326,(23/24))+(E326&lt;D326))&lt;0,0,(E326-MAX(D326,(23/24))+(E326&lt;D326))))),o),"")</f>
        <v/>
      </c>
      <c r="N326" s="144" t="str">
        <f t="shared" si="105"/>
        <v/>
      </c>
      <c r="O326" s="192" t="str">
        <f t="shared" si="106"/>
        <v/>
      </c>
      <c r="P326" s="192" t="str">
        <f t="shared" si="107"/>
        <v/>
      </c>
      <c r="Q326" s="146" t="str">
        <f t="shared" si="91"/>
        <v/>
      </c>
      <c r="R326" s="144" t="str">
        <f>IFERROR(IF(OR(AND(C326="",D326&lt;E326,OR(WEEKDAY(A326,2)=1,WEEKDAY(A326,2)&gt;=6)),AND(C326="",D326&gt;E326,OR(WEEKDAY(A326,2)&gt;=5)),AND(C326&lt;&gt;"",D326&gt;E326,WEEKDAY(A326,2)&gt;=5)),ColTime(Data!$J$6,Data!$L$6,D326,E326),""),"")</f>
        <v/>
      </c>
      <c r="S326" s="212" t="str">
        <f>IFERROR(IF(OR(AND(WEEKDAY(A326,2)&gt;1,WEEKDAY(A326,2)&lt;6,D326&lt;E326,C326=""),AND(C326="",WEEKDAY(A326,2)=1,E326&lt;D326),AND(C326&lt;&gt;"",D326&lt;E326,WEEKDAY(A326,2)&gt;1,WEEKDAY(A326,2)&lt;4),AND(C326&lt;&gt;"",D326&gt;E326,WEEKDAY(A326,2)=1)),ColTime(Data!$J$6,Data!$L$6,D326,E326),""),"")</f>
        <v/>
      </c>
      <c r="T326" s="212"/>
      <c r="U326" s="213" t="str">
        <f>IF(F326="","",IF(AND(C326&lt;&gt;"",OR(D326&lt;E326,AND(D326&gt;E326,C632&lt;&gt;""))),ColTime(Data!$J$6,Data!$L$6,D326,E326),""))</f>
        <v/>
      </c>
      <c r="V326" s="214"/>
      <c r="W326" s="148"/>
      <c r="Z326" s="148"/>
      <c r="AE326" s="194"/>
    </row>
    <row r="327" spans="1:31" ht="15" customHeight="1" x14ac:dyDescent="0.2">
      <c r="A327" s="151">
        <f t="shared" ref="A327:A371" si="108">A326+1</f>
        <v>44152</v>
      </c>
      <c r="B327" s="160" t="str">
        <f t="shared" si="100"/>
        <v>Ti</v>
      </c>
      <c r="C327" s="161" t="str">
        <f t="shared" si="101"/>
        <v/>
      </c>
      <c r="D327" s="162"/>
      <c r="E327" s="162"/>
      <c r="F327" s="142" t="str">
        <f t="shared" si="102"/>
        <v/>
      </c>
      <c r="G327" s="270"/>
      <c r="H327" s="270"/>
      <c r="I327" s="270"/>
      <c r="J327" s="143" t="str">
        <f>IF(OR(AND(C327&lt;&gt;"",D327&gt;E327,WEEKDAY(A327,2)=5),AND(C327="",WEEKDAY(A327,2)&gt;5)),IF(D327="","",ColTime(Data!$J$3,Data!$L$3,D327,E327)),"")</f>
        <v/>
      </c>
      <c r="K327" s="143" t="str">
        <f t="shared" si="103"/>
        <v/>
      </c>
      <c r="L327" s="144" t="str">
        <f t="shared" si="104"/>
        <v/>
      </c>
      <c r="M327" s="144" t="str">
        <f>IFERROR(IF(AND(C327="",WEEKDAY(A327,2)&gt;5),IF(D327="","",(IF(E327-MAX(D327,(15/24))+(E327&lt;D327)&lt;0,0,E327-MAX(D327,(15/24))+($E327&lt;D327)))-(IF((E327-MAX(D327,(23/24))+(E327&lt;D327))&lt;0,0,(E327-MAX(D327,(23/24))+(E327&lt;D327))))),o),"")</f>
        <v/>
      </c>
      <c r="N327" s="144" t="str">
        <f t="shared" si="105"/>
        <v/>
      </c>
      <c r="O327" s="192" t="str">
        <f t="shared" si="106"/>
        <v/>
      </c>
      <c r="P327" s="192" t="str">
        <f t="shared" si="107"/>
        <v/>
      </c>
      <c r="Q327" s="146" t="str">
        <f t="shared" si="91"/>
        <v/>
      </c>
      <c r="R327" s="144" t="str">
        <f>IFERROR(IF(OR(AND(C327="",D327&lt;E327,OR(WEEKDAY(A327,2)=1,WEEKDAY(A327,2)&gt;=6)),AND(C327="",D327&gt;E327,OR(WEEKDAY(A327,2)&gt;=5)),AND(C327&lt;&gt;"",D327&gt;E327,WEEKDAY(A327,2)&gt;=5)),ColTime(Data!$J$6,Data!$L$6,D327,E327),""),"")</f>
        <v/>
      </c>
      <c r="S327" s="212" t="str">
        <f>IFERROR(IF(OR(AND(WEEKDAY(A327,2)&gt;1,WEEKDAY(A327,2)&lt;6,D327&lt;E327,C327=""),AND(C327="",WEEKDAY(A327,2)=1,E327&lt;D327),AND(C327&lt;&gt;"",D327&lt;E327,WEEKDAY(A327,2)&gt;1,WEEKDAY(A327,2)&lt;4),AND(C327&lt;&gt;"",D327&gt;E327,WEEKDAY(A327,2)=1)),ColTime(Data!$J$6,Data!$L$6,D327,E327),""),"")</f>
        <v/>
      </c>
      <c r="T327" s="212"/>
      <c r="U327" s="213" t="str">
        <f>IF(F327="","",IF(AND(C327&lt;&gt;"",OR(D327&lt;E327,AND(D327&gt;E327,C633&lt;&gt;""))),ColTime(Data!$J$6,Data!$L$6,D327,E327),""))</f>
        <v/>
      </c>
      <c r="V327" s="214"/>
      <c r="W327" s="148"/>
      <c r="Z327" s="148"/>
      <c r="AE327" s="194"/>
    </row>
    <row r="328" spans="1:31" ht="15" customHeight="1" x14ac:dyDescent="0.2">
      <c r="A328" s="151">
        <f t="shared" si="108"/>
        <v>44153</v>
      </c>
      <c r="B328" s="160" t="str">
        <f t="shared" si="100"/>
        <v>On</v>
      </c>
      <c r="C328" s="161" t="str">
        <f t="shared" si="101"/>
        <v/>
      </c>
      <c r="D328" s="162"/>
      <c r="E328" s="162"/>
      <c r="F328" s="142" t="str">
        <f t="shared" si="102"/>
        <v/>
      </c>
      <c r="G328" s="270"/>
      <c r="H328" s="270"/>
      <c r="I328" s="270"/>
      <c r="J328" s="143" t="str">
        <f>IF(OR(AND(C328&lt;&gt;"",D328&gt;E328,WEEKDAY(A328,2)=5),AND(C328="",WEEKDAY(A328,2)&gt;5)),IF(D328="","",ColTime(Data!$J$3,Data!$L$3,D328,E328)),"")</f>
        <v/>
      </c>
      <c r="K328" s="143" t="str">
        <f t="shared" si="103"/>
        <v/>
      </c>
      <c r="L328" s="144" t="str">
        <f t="shared" si="104"/>
        <v/>
      </c>
      <c r="M328" s="144" t="str">
        <f>IFERROR(IF(AND(C328="",WEEKDAY(A328,2)&gt;5),IF(D328="","",(IF(E328-MAX(D328,(15/24))+(E328&lt;D328)&lt;0,0,E328-MAX(D328,(15/24))+($E328&lt;D328)))-(IF((E328-MAX(D328,(23/24))+(E328&lt;D328))&lt;0,0,(E328-MAX(D328,(23/24))+(E328&lt;D328))))),o),"")</f>
        <v/>
      </c>
      <c r="N328" s="144" t="str">
        <f t="shared" si="105"/>
        <v/>
      </c>
      <c r="O328" s="192" t="str">
        <f t="shared" si="106"/>
        <v/>
      </c>
      <c r="P328" s="192" t="str">
        <f t="shared" si="107"/>
        <v/>
      </c>
      <c r="Q328" s="146" t="str">
        <f t="shared" ref="Q328:Q371" si="109">IF(D328="","",IF(C328&lt;&gt;"",IF(D328="","",(IF(E328-MAX(D328,(23/24))+(E328&lt;D328)&lt;0,0,E328-MAX(D328,(23/24))+(E328&lt;D328)))-(IF((E328-MAX(D328,(24/24))+(E328&lt;D328))&lt;0,0,(E328-MAX(D328,(24/24))+(E328&lt;D328))))),0))</f>
        <v/>
      </c>
      <c r="R328" s="144" t="str">
        <f>IFERROR(IF(OR(AND(C328="",D328&lt;E328,OR(WEEKDAY(A328,2)=1,WEEKDAY(A328,2)&gt;=6)),AND(C328="",D328&gt;E328,OR(WEEKDAY(A328,2)&gt;=5)),AND(C328&lt;&gt;"",D328&gt;E328,WEEKDAY(A328,2)&gt;=5)),ColTime(Data!$J$6,Data!$L$6,D328,E328),""),"")</f>
        <v/>
      </c>
      <c r="S328" s="212" t="str">
        <f>IFERROR(IF(OR(AND(WEEKDAY(A328,2)&gt;1,WEEKDAY(A328,2)&lt;6,D328&lt;E328,C328=""),AND(C328="",WEEKDAY(A328,2)=1,E328&lt;D328),AND(C328&lt;&gt;"",D328&lt;E328,WEEKDAY(A328,2)&gt;1,WEEKDAY(A328,2)&lt;4),AND(C328&lt;&gt;"",D328&gt;E328,WEEKDAY(A328,2)=1)),ColTime(Data!$J$6,Data!$L$6,D328,E328),""),"")</f>
        <v/>
      </c>
      <c r="T328" s="212"/>
      <c r="U328" s="213" t="str">
        <f>IF(F328="","",IF(AND(C328&lt;&gt;"",OR(D328&lt;E328,AND(D328&gt;E328,C634&lt;&gt;""))),ColTime(Data!$J$6,Data!$L$6,D328,E328),""))</f>
        <v/>
      </c>
      <c r="V328" s="214"/>
      <c r="W328" s="148"/>
      <c r="Z328" s="148"/>
      <c r="AE328" s="194"/>
    </row>
    <row r="329" spans="1:31" ht="15" customHeight="1" x14ac:dyDescent="0.2">
      <c r="A329" s="151">
        <f t="shared" si="108"/>
        <v>44154</v>
      </c>
      <c r="B329" s="160" t="str">
        <f t="shared" si="100"/>
        <v>To</v>
      </c>
      <c r="C329" s="161" t="str">
        <f t="shared" si="101"/>
        <v/>
      </c>
      <c r="D329" s="162"/>
      <c r="E329" s="162"/>
      <c r="F329" s="142" t="str">
        <f t="shared" si="102"/>
        <v/>
      </c>
      <c r="G329" s="270"/>
      <c r="H329" s="270"/>
      <c r="I329" s="270"/>
      <c r="J329" s="143" t="str">
        <f>IF(OR(AND(C329&lt;&gt;"",D329&gt;E329,WEEKDAY(A329,2)=5),AND(C329="",WEEKDAY(A329,2)&gt;5)),IF(D329="","",ColTime(Data!$J$3,Data!$L$3,D329,E329)),"")</f>
        <v/>
      </c>
      <c r="K329" s="143" t="str">
        <f t="shared" si="103"/>
        <v/>
      </c>
      <c r="L329" s="144" t="str">
        <f t="shared" si="104"/>
        <v/>
      </c>
      <c r="M329" s="144" t="str">
        <f>IFERROR(IF(AND(C329="",WEEKDAY(A329,2)&gt;5),IF(D329="","",(IF(E329-MAX(D329,(15/24))+(E329&lt;D329)&lt;0,0,E329-MAX(D329,(15/24))+($E329&lt;D329)))-(IF((E329-MAX(D329,(23/24))+(E329&lt;D329))&lt;0,0,(E329-MAX(D329,(23/24))+(E329&lt;D329))))),o),"")</f>
        <v/>
      </c>
      <c r="N329" s="144" t="str">
        <f t="shared" si="105"/>
        <v/>
      </c>
      <c r="O329" s="192" t="str">
        <f t="shared" si="106"/>
        <v/>
      </c>
      <c r="P329" s="192" t="str">
        <f t="shared" si="107"/>
        <v/>
      </c>
      <c r="Q329" s="146" t="str">
        <f t="shared" si="109"/>
        <v/>
      </c>
      <c r="R329" s="144" t="str">
        <f>IFERROR(IF(OR(AND(C329="",D329&lt;E329,OR(WEEKDAY(A329,2)=1,WEEKDAY(A329,2)&gt;=6)),AND(C329="",D329&gt;E329,OR(WEEKDAY(A329,2)&gt;=5)),AND(C329&lt;&gt;"",D329&gt;E329,WEEKDAY(A329,2)&gt;=5)),ColTime(Data!$J$6,Data!$L$6,D329,E329),""),"")</f>
        <v/>
      </c>
      <c r="S329" s="212" t="str">
        <f>IFERROR(IF(OR(AND(WEEKDAY(A329,2)&gt;1,WEEKDAY(A329,2)&lt;6,D329&lt;E329,C329=""),AND(C329="",WEEKDAY(A329,2)=1,E329&lt;D329),AND(C329&lt;&gt;"",D329&lt;E329,WEEKDAY(A329,2)&gt;1,WEEKDAY(A329,2)&lt;4),AND(C329&lt;&gt;"",D329&gt;E329,WEEKDAY(A329,2)=1)),ColTime(Data!$J$6,Data!$L$6,D329,E329),""),"")</f>
        <v/>
      </c>
      <c r="T329" s="212"/>
      <c r="U329" s="213" t="str">
        <f>IF(F329="","",IF(AND(C329&lt;&gt;"",OR(D329&lt;E329,AND(D329&gt;E329,C635&lt;&gt;""))),ColTime(Data!$J$6,Data!$L$6,D329,E329),""))</f>
        <v/>
      </c>
      <c r="V329" s="214"/>
      <c r="W329" s="148"/>
      <c r="Z329" s="148"/>
      <c r="AE329" s="194"/>
    </row>
    <row r="330" spans="1:31" ht="15" customHeight="1" x14ac:dyDescent="0.2">
      <c r="A330" s="151">
        <f t="shared" si="108"/>
        <v>44155</v>
      </c>
      <c r="B330" s="160" t="str">
        <f t="shared" si="100"/>
        <v>Fr</v>
      </c>
      <c r="C330" s="161" t="str">
        <f t="shared" si="101"/>
        <v/>
      </c>
      <c r="D330" s="162"/>
      <c r="E330" s="162"/>
      <c r="F330" s="142" t="str">
        <f t="shared" si="102"/>
        <v/>
      </c>
      <c r="G330" s="270"/>
      <c r="H330" s="270"/>
      <c r="I330" s="270"/>
      <c r="J330" s="143" t="str">
        <f>IF(OR(AND(C330&lt;&gt;"",D330&gt;E330,WEEKDAY(A330,2)=5),AND(C330="",WEEKDAY(A330,2)&gt;5)),IF(D330="","",ColTime(Data!$J$3,Data!$L$3,D330,E330)),"")</f>
        <v/>
      </c>
      <c r="K330" s="143" t="str">
        <f t="shared" si="103"/>
        <v/>
      </c>
      <c r="L330" s="144" t="str">
        <f t="shared" si="104"/>
        <v/>
      </c>
      <c r="M330" s="144" t="str">
        <f>IFERROR(IF(AND(C330="",WEEKDAY(A330,2)&gt;5),IF(D330="","",(IF(E330-MAX(D330,(15/24))+(E330&lt;D330)&lt;0,0,E330-MAX(D330,(15/24))+($E330&lt;D330)))-(IF((E330-MAX(D330,(23/24))+(E330&lt;D330))&lt;0,0,(E330-MAX(D330,(23/24))+(E330&lt;D330))))),o),"")</f>
        <v/>
      </c>
      <c r="N330" s="144" t="str">
        <f t="shared" si="105"/>
        <v/>
      </c>
      <c r="O330" s="192" t="str">
        <f t="shared" si="106"/>
        <v/>
      </c>
      <c r="P330" s="192" t="str">
        <f t="shared" si="107"/>
        <v/>
      </c>
      <c r="Q330" s="146" t="str">
        <f t="shared" si="109"/>
        <v/>
      </c>
      <c r="R330" s="144" t="str">
        <f>IFERROR(IF(OR(AND(C330="",D330&lt;E330,OR(WEEKDAY(A330,2)=1,WEEKDAY(A330,2)&gt;=6)),AND(C330="",D330&gt;E330,OR(WEEKDAY(A330,2)&gt;=5)),AND(C330&lt;&gt;"",D330&gt;E330,WEEKDAY(A330,2)&gt;=5)),ColTime(Data!$J$6,Data!$L$6,D330,E330),""),"")</f>
        <v/>
      </c>
      <c r="S330" s="212" t="str">
        <f>IFERROR(IF(OR(AND(WEEKDAY(A330,2)&gt;1,WEEKDAY(A330,2)&lt;6,D330&lt;E330,C330=""),AND(C330="",WEEKDAY(A330,2)=1,E330&lt;D330),AND(C330&lt;&gt;"",D330&lt;E330,WEEKDAY(A330,2)&gt;1,WEEKDAY(A330,2)&lt;4),AND(C330&lt;&gt;"",D330&gt;E330,WEEKDAY(A330,2)=1)),ColTime(Data!$J$6,Data!$L$6,D330,E330),""),"")</f>
        <v/>
      </c>
      <c r="T330" s="212"/>
      <c r="U330" s="213" t="str">
        <f>IF(F330="","",IF(AND(C330&lt;&gt;"",OR(D330&lt;E330,AND(D330&gt;E330,C636&lt;&gt;""))),ColTime(Data!$J$6,Data!$L$6,D330,E330),""))</f>
        <v/>
      </c>
      <c r="V330" s="214"/>
      <c r="W330" s="148"/>
      <c r="Z330" s="148"/>
      <c r="AE330" s="194"/>
    </row>
    <row r="331" spans="1:31" ht="15" customHeight="1" x14ac:dyDescent="0.2">
      <c r="A331" s="151">
        <f t="shared" si="108"/>
        <v>44156</v>
      </c>
      <c r="B331" s="160" t="str">
        <f t="shared" si="100"/>
        <v>Lø</v>
      </c>
      <c r="C331" s="161" t="str">
        <f t="shared" si="101"/>
        <v/>
      </c>
      <c r="D331" s="162"/>
      <c r="E331" s="162"/>
      <c r="F331" s="142" t="str">
        <f t="shared" si="102"/>
        <v/>
      </c>
      <c r="G331" s="270"/>
      <c r="H331" s="270"/>
      <c r="I331" s="270"/>
      <c r="J331" s="143" t="str">
        <f>IF(OR(AND(C331&lt;&gt;"",D331&gt;E331,WEEKDAY(A331,2)=5),AND(C331="",WEEKDAY(A331,2)&gt;5)),IF(D331="","",ColTime(Data!$J$3,Data!$L$3,D331,E331)),"")</f>
        <v/>
      </c>
      <c r="K331" s="143" t="str">
        <f t="shared" si="103"/>
        <v/>
      </c>
      <c r="L331" s="144" t="str">
        <f t="shared" si="104"/>
        <v/>
      </c>
      <c r="M331" s="144" t="str">
        <f>IFERROR(IF(AND(C331="",WEEKDAY(A331,2)&gt;5),IF(D331="","",(IF(E331-MAX(D331,(15/24))+(E331&lt;D331)&lt;0,0,E331-MAX(D331,(15/24))+($E331&lt;D331)))-(IF((E331-MAX(D331,(23/24))+(E331&lt;D331))&lt;0,0,(E331-MAX(D331,(23/24))+(E331&lt;D331))))),o),"")</f>
        <v/>
      </c>
      <c r="N331" s="144" t="str">
        <f t="shared" si="105"/>
        <v/>
      </c>
      <c r="O331" s="192" t="str">
        <f t="shared" si="106"/>
        <v/>
      </c>
      <c r="P331" s="192" t="str">
        <f t="shared" si="107"/>
        <v/>
      </c>
      <c r="Q331" s="146" t="str">
        <f t="shared" si="109"/>
        <v/>
      </c>
      <c r="R331" s="144" t="str">
        <f>IFERROR(IF(OR(AND(C331="",D331&lt;E331,OR(WEEKDAY(A331,2)=1,WEEKDAY(A331,2)&gt;=6)),AND(C331="",D331&gt;E331,OR(WEEKDAY(A331,2)&gt;=5)),AND(C331&lt;&gt;"",D331&gt;E331,WEEKDAY(A331,2)&gt;=5)),ColTime(Data!$J$6,Data!$L$6,D331,E331),""),"")</f>
        <v/>
      </c>
      <c r="S331" s="212" t="str">
        <f>IFERROR(IF(OR(AND(WEEKDAY(A331,2)&gt;1,WEEKDAY(A331,2)&lt;6,D331&lt;E331,C331=""),AND(C331="",WEEKDAY(A331,2)=1,E331&lt;D331),AND(C331&lt;&gt;"",D331&lt;E331,WEEKDAY(A331,2)&gt;1,WEEKDAY(A331,2)&lt;4),AND(C331&lt;&gt;"",D331&gt;E331,WEEKDAY(A331,2)=1)),ColTime(Data!$J$6,Data!$L$6,D331,E331),""),"")</f>
        <v/>
      </c>
      <c r="T331" s="212"/>
      <c r="U331" s="213" t="str">
        <f>IF(F331="","",IF(AND(C331&lt;&gt;"",OR(D331&lt;E331,AND(D331&gt;E331,C637&lt;&gt;""))),ColTime(Data!$J$6,Data!$L$6,D331,E331),""))</f>
        <v/>
      </c>
      <c r="V331" s="214"/>
      <c r="W331" s="148"/>
      <c r="Z331" s="148"/>
      <c r="AE331" s="194"/>
    </row>
    <row r="332" spans="1:31" ht="15" customHeight="1" x14ac:dyDescent="0.2">
      <c r="A332" s="151">
        <f t="shared" si="108"/>
        <v>44157</v>
      </c>
      <c r="B332" s="160" t="str">
        <f t="shared" si="100"/>
        <v>Sø</v>
      </c>
      <c r="C332" s="161" t="str">
        <f t="shared" si="101"/>
        <v/>
      </c>
      <c r="D332" s="162"/>
      <c r="E332" s="162"/>
      <c r="F332" s="142" t="str">
        <f t="shared" si="102"/>
        <v/>
      </c>
      <c r="G332" s="270"/>
      <c r="H332" s="270"/>
      <c r="I332" s="270"/>
      <c r="J332" s="143" t="str">
        <f>IF(OR(AND(C332&lt;&gt;"",D332&gt;E332,WEEKDAY(A332,2)=5),AND(C332="",WEEKDAY(A332,2)&gt;5)),IF(D332="","",ColTime(Data!$J$3,Data!$L$3,D332,E332)),"")</f>
        <v/>
      </c>
      <c r="K332" s="143" t="str">
        <f t="shared" si="103"/>
        <v/>
      </c>
      <c r="L332" s="144" t="str">
        <f t="shared" si="104"/>
        <v/>
      </c>
      <c r="M332" s="144" t="str">
        <f>IFERROR(IF(AND(C332="",WEEKDAY(A332,2)&gt;5),IF(D332="","",(IF(E332-MAX(D332,(15/24))+(E332&lt;D332)&lt;0,0,E332-MAX(D332,(15/24))+($E332&lt;D332)))-(IF((E332-MAX(D332,(23/24))+(E332&lt;D332))&lt;0,0,(E332-MAX(D332,(23/24))+(E332&lt;D332))))),o),"")</f>
        <v/>
      </c>
      <c r="N332" s="144" t="str">
        <f t="shared" si="105"/>
        <v/>
      </c>
      <c r="O332" s="192" t="str">
        <f t="shared" si="106"/>
        <v/>
      </c>
      <c r="P332" s="192" t="str">
        <f t="shared" si="107"/>
        <v/>
      </c>
      <c r="Q332" s="146" t="str">
        <f t="shared" si="109"/>
        <v/>
      </c>
      <c r="R332" s="144" t="str">
        <f>IFERROR(IF(OR(AND(C332="",D332&lt;E332,OR(WEEKDAY(A332,2)=1,WEEKDAY(A332,2)&gt;=6)),AND(C332="",D332&gt;E332,OR(WEEKDAY(A332,2)&gt;=5)),AND(C332&lt;&gt;"",D332&gt;E332,WEEKDAY(A332,2)&gt;=5)),ColTime(Data!$J$6,Data!$L$6,D332,E332),""),"")</f>
        <v/>
      </c>
      <c r="S332" s="212" t="str">
        <f>IFERROR(IF(OR(AND(WEEKDAY(A332,2)&gt;1,WEEKDAY(A332,2)&lt;6,D332&lt;E332,C332=""),AND(C332="",WEEKDAY(A332,2)=1,E332&lt;D332),AND(C332&lt;&gt;"",D332&lt;E332,WEEKDAY(A332,2)&gt;1,WEEKDAY(A332,2)&lt;4),AND(C332&lt;&gt;"",D332&gt;E332,WEEKDAY(A332,2)=1)),ColTime(Data!$J$6,Data!$L$6,D332,E332),""),"")</f>
        <v/>
      </c>
      <c r="T332" s="212"/>
      <c r="U332" s="213" t="str">
        <f>IF(F332="","",IF(AND(C332&lt;&gt;"",OR(D332&lt;E332,AND(D332&gt;E332,C638&lt;&gt;""))),ColTime(Data!$J$6,Data!$L$6,D332,E332),""))</f>
        <v/>
      </c>
      <c r="V332" s="214"/>
      <c r="W332" s="148"/>
      <c r="Z332" s="148"/>
      <c r="AE332" s="194"/>
    </row>
    <row r="333" spans="1:31" ht="15" customHeight="1" x14ac:dyDescent="0.2">
      <c r="A333" s="151">
        <f t="shared" si="108"/>
        <v>44158</v>
      </c>
      <c r="B333" s="160" t="str">
        <f t="shared" si="100"/>
        <v>Ma</v>
      </c>
      <c r="C333" s="161" t="str">
        <f t="shared" si="101"/>
        <v/>
      </c>
      <c r="D333" s="162"/>
      <c r="E333" s="162"/>
      <c r="F333" s="142" t="str">
        <f t="shared" si="102"/>
        <v/>
      </c>
      <c r="G333" s="270"/>
      <c r="H333" s="270"/>
      <c r="I333" s="270"/>
      <c r="J333" s="143" t="str">
        <f>IF(OR(AND(C333&lt;&gt;"",D333&gt;E333,WEEKDAY(A333,2)=5),AND(C333="",WEEKDAY(A333,2)&gt;5)),IF(D333="","",ColTime(Data!$J$3,Data!$L$3,D333,E333)),"")</f>
        <v/>
      </c>
      <c r="K333" s="143" t="str">
        <f t="shared" si="103"/>
        <v/>
      </c>
      <c r="L333" s="144" t="str">
        <f t="shared" si="104"/>
        <v/>
      </c>
      <c r="M333" s="144" t="str">
        <f>IFERROR(IF(AND(C333="",WEEKDAY(A333,2)&gt;5),IF(D333="","",(IF(E333-MAX(D333,(15/24))+(E333&lt;D333)&lt;0,0,E333-MAX(D333,(15/24))+($E333&lt;D333)))-(IF((E333-MAX(D333,(23/24))+(E333&lt;D333))&lt;0,0,(E333-MAX(D333,(23/24))+(E333&lt;D333))))),o),"")</f>
        <v/>
      </c>
      <c r="N333" s="144" t="str">
        <f t="shared" si="105"/>
        <v/>
      </c>
      <c r="O333" s="192" t="str">
        <f t="shared" si="106"/>
        <v/>
      </c>
      <c r="P333" s="192" t="str">
        <f t="shared" si="107"/>
        <v/>
      </c>
      <c r="Q333" s="146" t="str">
        <f t="shared" si="109"/>
        <v/>
      </c>
      <c r="R333" s="144" t="str">
        <f>IFERROR(IF(OR(AND(C333="",D333&lt;E333,OR(WEEKDAY(A333,2)=1,WEEKDAY(A333,2)&gt;=6)),AND(C333="",D333&gt;E333,OR(WEEKDAY(A333,2)&gt;=5)),AND(C333&lt;&gt;"",D333&gt;E333,WEEKDAY(A333,2)&gt;=5)),ColTime(Data!$J$6,Data!$L$6,D333,E333),""),"")</f>
        <v/>
      </c>
      <c r="S333" s="212" t="str">
        <f>IFERROR(IF(OR(AND(WEEKDAY(A333,2)&gt;1,WEEKDAY(A333,2)&lt;6,D333&lt;E333,C333=""),AND(C333="",WEEKDAY(A333,2)=1,E333&lt;D333),AND(C333&lt;&gt;"",D333&lt;E333,WEEKDAY(A333,2)&gt;1,WEEKDAY(A333,2)&lt;4),AND(C333&lt;&gt;"",D333&gt;E333,WEEKDAY(A333,2)=1)),ColTime(Data!$J$6,Data!$L$6,D333,E333),""),"")</f>
        <v/>
      </c>
      <c r="T333" s="212"/>
      <c r="U333" s="213" t="str">
        <f>IF(F333="","",IF(AND(C333&lt;&gt;"",OR(D333&lt;E333,AND(D333&gt;E333,C639&lt;&gt;""))),ColTime(Data!$J$6,Data!$L$6,D333,E333),""))</f>
        <v/>
      </c>
      <c r="V333" s="214"/>
      <c r="W333" s="148"/>
      <c r="Z333" s="148"/>
      <c r="AE333" s="194"/>
    </row>
    <row r="334" spans="1:31" ht="15" customHeight="1" x14ac:dyDescent="0.2">
      <c r="A334" s="151">
        <f t="shared" si="108"/>
        <v>44159</v>
      </c>
      <c r="B334" s="160" t="str">
        <f t="shared" ref="B334:B363" si="110">PROPER(TEXT(A334,"ddd"))</f>
        <v>Ti</v>
      </c>
      <c r="C334" s="161" t="str">
        <f t="shared" ref="C334:C363" si="111">HelligdagsNavn(A334,0,0)</f>
        <v/>
      </c>
      <c r="D334" s="162"/>
      <c r="E334" s="162"/>
      <c r="F334" s="142" t="str">
        <f t="shared" ref="F334:F363" si="112">IF(D334="","",(E334-D334)+(D334&gt;E334))</f>
        <v/>
      </c>
      <c r="G334" s="270"/>
      <c r="H334" s="270"/>
      <c r="I334" s="270"/>
      <c r="J334" s="143" t="str">
        <f>IF(OR(AND(C334&lt;&gt;"",D334&gt;E334,WEEKDAY(A334,2)=5),AND(C334="",WEEKDAY(A334,2)&gt;5)),IF(D334="","",ColTime(Data!$J$3,Data!$L$3,D334,E334)),"")</f>
        <v/>
      </c>
      <c r="K334" s="143" t="str">
        <f t="shared" ref="K334:K363" si="113">IF(C334&lt;&gt;"",IF(D334="","",(IF(E334-MAX(D334,(7/24))+(E334&lt;D334)&lt;0,0,E334-MAX(D334,(7/24))+(E334&lt;D334)))-(IF((E334-MAX(D334,(15/24))+(E334&lt;D334))&lt;0,0,(E334-MAX(D334,(15/24))+(E334&lt;D334))))),"")</f>
        <v/>
      </c>
      <c r="L334" s="144" t="str">
        <f t="shared" ref="L334:L363" si="114">IFERROR(IF(AND(C334="",WEEKDAY(A334,2)&lt;6),IF(D334="","",(IF(E334-MAX(D334,(15/24))+(E334&lt;D334)&lt;0,0,E334-MAX(D334,(15/24))+(E334&lt;D334)))-(IF((E334-MAX(D334,(23/24))+(E334&lt;D334))&lt;0,0,(E334-MAX(D334,(23/24))+(E334&lt;D334))))),""),"")</f>
        <v/>
      </c>
      <c r="M334" s="144" t="str">
        <f>IFERROR(IF(AND(C334="",WEEKDAY(A334,2)&gt;5),IF(D334="","",(IF(E334-MAX(D334,(15/24))+(E334&lt;D334)&lt;0,0,E334-MAX(D334,(15/24))+($E334&lt;D334)))-(IF((E334-MAX(D334,(23/24))+(E334&lt;D334))&lt;0,0,(E334-MAX(D334,(23/24))+(E334&lt;D334))))),o),"")</f>
        <v/>
      </c>
      <c r="N334" s="144" t="str">
        <f t="shared" ref="N334:N363" si="115">IF(C334&lt;&gt;"",IF(D334="","",(IF(E334-MAX(D334,(15/24))+(E334&lt;D334)&lt;0,0,E334-MAX(D334,(15/24))+(E334&lt;D334)))-(IF((E334-MAX(D334,(23/24))+(E334&lt;D334))&lt;0,0,(E334-MAX(D334,(23/24))+(E334&lt;D334))))),"")</f>
        <v/>
      </c>
      <c r="O334" s="192" t="str">
        <f t="shared" ref="O334:O363" si="116">IF(A334="","",IF(AND(C334="",WEEKDAY(A334,2)&lt;5),IF(D334="","",(IF(E334-MAX(D334,(23/24))+(E334&lt;D334)&lt;0,0,E334-MAX(D334,(23/24))+(E334&lt;D334)))-(IF((E334-MAX(D334,(24/24))+(E334&lt;D334))&lt;0,0,(E334-MAX(D334,(24/24))+(E334&lt;D334))))),""))</f>
        <v/>
      </c>
      <c r="P334" s="192" t="str">
        <f t="shared" ref="P334:P363" si="117">IFERROR(IF(AND(C334="",WEEKDAY(A334,2)&gt;4),IF(D334="","",(IF(E334-MAX(D334,(23/24))+(E334&lt;D334)&lt;0,0,E334-MAX(D334,(23/24))+(E334&lt;D334)))-(IF((E334-MAX(D334,(24/24))+(E334&lt;D334))&lt;0,0,(E334-MAX(D334,(24/24))+(E334&lt;D334))))),""),"")</f>
        <v/>
      </c>
      <c r="Q334" s="146" t="str">
        <f t="shared" si="109"/>
        <v/>
      </c>
      <c r="R334" s="144" t="str">
        <f>IFERROR(IF(OR(AND(C334="",D334&lt;E334,OR(WEEKDAY(A334,2)=1,WEEKDAY(A334,2)&gt;=6)),AND(C334="",D334&gt;E334,OR(WEEKDAY(A334,2)&gt;=5)),AND(C334&lt;&gt;"",D334&gt;E334,WEEKDAY(A334,2)&gt;=5)),ColTime(Data!$J$6,Data!$L$6,D334,E334),""),"")</f>
        <v/>
      </c>
      <c r="S334" s="212" t="str">
        <f>IFERROR(IF(OR(AND(WEEKDAY(A334,2)&gt;1,WEEKDAY(A334,2)&lt;6,D334&lt;E334,C334=""),AND(C334="",WEEKDAY(A334,2)=1,E334&lt;D334),AND(C334&lt;&gt;"",D334&lt;E334,WEEKDAY(A334,2)&gt;1,WEEKDAY(A334,2)&lt;4),AND(C334&lt;&gt;"",D334&gt;E334,WEEKDAY(A334,2)=1)),ColTime(Data!$J$6,Data!$L$6,D334,E334),""),"")</f>
        <v/>
      </c>
      <c r="T334" s="212"/>
      <c r="U334" s="213" t="str">
        <f>IF(F334="","",IF(AND(C334&lt;&gt;"",OR(D334&lt;E334,AND(D334&gt;E334,C640&lt;&gt;""))),ColTime(Data!$J$6,Data!$L$6,D334,E334),""))</f>
        <v/>
      </c>
      <c r="V334" s="214"/>
      <c r="W334" s="148"/>
      <c r="Z334" s="148"/>
      <c r="AE334" s="194"/>
    </row>
    <row r="335" spans="1:31" ht="15" customHeight="1" x14ac:dyDescent="0.2">
      <c r="A335" s="151">
        <f t="shared" si="108"/>
        <v>44160</v>
      </c>
      <c r="B335" s="160" t="str">
        <f t="shared" si="110"/>
        <v>On</v>
      </c>
      <c r="C335" s="161" t="str">
        <f t="shared" si="111"/>
        <v/>
      </c>
      <c r="D335" s="162"/>
      <c r="E335" s="162"/>
      <c r="F335" s="142" t="str">
        <f t="shared" si="112"/>
        <v/>
      </c>
      <c r="G335" s="270"/>
      <c r="H335" s="270"/>
      <c r="I335" s="270"/>
      <c r="J335" s="143" t="str">
        <f>IF(OR(AND(C335&lt;&gt;"",D335&gt;E335,WEEKDAY(A335,2)=5),AND(C335="",WEEKDAY(A335,2)&gt;5)),IF(D335="","",ColTime(Data!$J$3,Data!$L$3,D335,E335)),"")</f>
        <v/>
      </c>
      <c r="K335" s="143" t="str">
        <f t="shared" si="113"/>
        <v/>
      </c>
      <c r="L335" s="144" t="str">
        <f t="shared" si="114"/>
        <v/>
      </c>
      <c r="M335" s="144" t="str">
        <f>IFERROR(IF(AND(C335="",WEEKDAY(A335,2)&gt;5),IF(D335="","",(IF(E335-MAX(D335,(15/24))+(E335&lt;D335)&lt;0,0,E335-MAX(D335,(15/24))+($E335&lt;D335)))-(IF((E335-MAX(D335,(23/24))+(E335&lt;D335))&lt;0,0,(E335-MAX(D335,(23/24))+(E335&lt;D335))))),o),"")</f>
        <v/>
      </c>
      <c r="N335" s="144" t="str">
        <f t="shared" si="115"/>
        <v/>
      </c>
      <c r="O335" s="192" t="str">
        <f t="shared" si="116"/>
        <v/>
      </c>
      <c r="P335" s="192" t="str">
        <f t="shared" si="117"/>
        <v/>
      </c>
      <c r="Q335" s="146" t="str">
        <f t="shared" si="109"/>
        <v/>
      </c>
      <c r="R335" s="144" t="str">
        <f>IFERROR(IF(OR(AND(C335="",D335&lt;E335,OR(WEEKDAY(A335,2)=1,WEEKDAY(A335,2)&gt;=6)),AND(C335="",D335&gt;E335,OR(WEEKDAY(A335,2)&gt;=5)),AND(C335&lt;&gt;"",D335&gt;E335,WEEKDAY(A335,2)&gt;=5)),ColTime(Data!$J$6,Data!$L$6,D335,E335),""),"")</f>
        <v/>
      </c>
      <c r="S335" s="212" t="str">
        <f>IFERROR(IF(OR(AND(WEEKDAY(A335,2)&gt;1,WEEKDAY(A335,2)&lt;6,D335&lt;E335,C335=""),AND(C335="",WEEKDAY(A335,2)=1,E335&lt;D335),AND(C335&lt;&gt;"",D335&lt;E335,WEEKDAY(A335,2)&gt;1,WEEKDAY(A335,2)&lt;4),AND(C335&lt;&gt;"",D335&gt;E335,WEEKDAY(A335,2)=1)),ColTime(Data!$J$6,Data!$L$6,D335,E335),""),"")</f>
        <v/>
      </c>
      <c r="T335" s="212"/>
      <c r="U335" s="213" t="str">
        <f>IF(F335="","",IF(AND(C335&lt;&gt;"",OR(D335&lt;E335,AND(D335&gt;E335,C641&lt;&gt;""))),ColTime(Data!$J$6,Data!$L$6,D335,E335),""))</f>
        <v/>
      </c>
      <c r="V335" s="214"/>
      <c r="W335" s="148"/>
      <c r="Z335" s="148"/>
      <c r="AE335" s="194"/>
    </row>
    <row r="336" spans="1:31" ht="15" customHeight="1" x14ac:dyDescent="0.2">
      <c r="A336" s="151">
        <f t="shared" si="108"/>
        <v>44161</v>
      </c>
      <c r="B336" s="160" t="str">
        <f t="shared" si="110"/>
        <v>To</v>
      </c>
      <c r="C336" s="161" t="str">
        <f t="shared" si="111"/>
        <v/>
      </c>
      <c r="D336" s="162"/>
      <c r="E336" s="162"/>
      <c r="F336" s="142" t="str">
        <f t="shared" si="112"/>
        <v/>
      </c>
      <c r="G336" s="270"/>
      <c r="H336" s="270"/>
      <c r="I336" s="270"/>
      <c r="J336" s="143" t="str">
        <f>IF(OR(AND(C336&lt;&gt;"",D336&gt;E336,WEEKDAY(A336,2)=5),AND(C336="",WEEKDAY(A336,2)&gt;5)),IF(D336="","",ColTime(Data!$J$3,Data!$L$3,D336,E336)),"")</f>
        <v/>
      </c>
      <c r="K336" s="143" t="str">
        <f t="shared" si="113"/>
        <v/>
      </c>
      <c r="L336" s="144" t="str">
        <f t="shared" si="114"/>
        <v/>
      </c>
      <c r="M336" s="144" t="str">
        <f>IFERROR(IF(AND(C336="",WEEKDAY(A336,2)&gt;5),IF(D336="","",(IF(E336-MAX(D336,(15/24))+(E336&lt;D336)&lt;0,0,E336-MAX(D336,(15/24))+($E336&lt;D336)))-(IF((E336-MAX(D336,(23/24))+(E336&lt;D336))&lt;0,0,(E336-MAX(D336,(23/24))+(E336&lt;D336))))),o),"")</f>
        <v/>
      </c>
      <c r="N336" s="144" t="str">
        <f t="shared" si="115"/>
        <v/>
      </c>
      <c r="O336" s="192" t="str">
        <f t="shared" si="116"/>
        <v/>
      </c>
      <c r="P336" s="192" t="str">
        <f t="shared" si="117"/>
        <v/>
      </c>
      <c r="Q336" s="146" t="str">
        <f t="shared" si="109"/>
        <v/>
      </c>
      <c r="R336" s="144" t="str">
        <f>IFERROR(IF(OR(AND(C336="",D336&lt;E336,OR(WEEKDAY(A336,2)=1,WEEKDAY(A336,2)&gt;=6)),AND(C336="",D336&gt;E336,OR(WEEKDAY(A336,2)&gt;=5)),AND(C336&lt;&gt;"",D336&gt;E336,WEEKDAY(A336,2)&gt;=5)),ColTime(Data!$J$6,Data!$L$6,D336,E336),""),"")</f>
        <v/>
      </c>
      <c r="S336" s="212" t="str">
        <f>IFERROR(IF(OR(AND(WEEKDAY(A336,2)&gt;1,WEEKDAY(A336,2)&lt;6,D336&lt;E336,C336=""),AND(C336="",WEEKDAY(A336,2)=1,E336&lt;D336),AND(C336&lt;&gt;"",D336&lt;E336,WEEKDAY(A336,2)&gt;1,WEEKDAY(A336,2)&lt;4),AND(C336&lt;&gt;"",D336&gt;E336,WEEKDAY(A336,2)=1)),ColTime(Data!$J$6,Data!$L$6,D336,E336),""),"")</f>
        <v/>
      </c>
      <c r="T336" s="212"/>
      <c r="U336" s="213" t="str">
        <f>IF(F336="","",IF(AND(C336&lt;&gt;"",OR(D336&lt;E336,AND(D336&gt;E336,C642&lt;&gt;""))),ColTime(Data!$J$6,Data!$L$6,D336,E336),""))</f>
        <v/>
      </c>
      <c r="V336" s="214"/>
      <c r="W336" s="148"/>
      <c r="Z336" s="148"/>
      <c r="AE336" s="194"/>
    </row>
    <row r="337" spans="1:31" ht="15" customHeight="1" x14ac:dyDescent="0.2">
      <c r="A337" s="151">
        <f t="shared" si="108"/>
        <v>44162</v>
      </c>
      <c r="B337" s="160" t="str">
        <f t="shared" si="110"/>
        <v>Fr</v>
      </c>
      <c r="C337" s="161" t="str">
        <f t="shared" si="111"/>
        <v/>
      </c>
      <c r="D337" s="162"/>
      <c r="E337" s="162"/>
      <c r="F337" s="142" t="str">
        <f t="shared" si="112"/>
        <v/>
      </c>
      <c r="G337" s="270"/>
      <c r="H337" s="270"/>
      <c r="I337" s="270"/>
      <c r="J337" s="143" t="str">
        <f>IF(OR(AND(C337&lt;&gt;"",D337&gt;E337,WEEKDAY(A337,2)=5),AND(C337="",WEEKDAY(A337,2)&gt;5)),IF(D337="","",ColTime(Data!$J$3,Data!$L$3,D337,E337)),"")</f>
        <v/>
      </c>
      <c r="K337" s="143" t="str">
        <f t="shared" si="113"/>
        <v/>
      </c>
      <c r="L337" s="144" t="str">
        <f t="shared" si="114"/>
        <v/>
      </c>
      <c r="M337" s="144" t="str">
        <f>IFERROR(IF(AND(C337="",WEEKDAY(A337,2)&gt;5),IF(D337="","",(IF(E337-MAX(D337,(15/24))+(E337&lt;D337)&lt;0,0,E337-MAX(D337,(15/24))+($E337&lt;D337)))-(IF((E337-MAX(D337,(23/24))+(E337&lt;D337))&lt;0,0,(E337-MAX(D337,(23/24))+(E337&lt;D337))))),o),"")</f>
        <v/>
      </c>
      <c r="N337" s="144" t="str">
        <f t="shared" si="115"/>
        <v/>
      </c>
      <c r="O337" s="192" t="str">
        <f t="shared" si="116"/>
        <v/>
      </c>
      <c r="P337" s="192" t="str">
        <f t="shared" si="117"/>
        <v/>
      </c>
      <c r="Q337" s="146" t="str">
        <f t="shared" si="109"/>
        <v/>
      </c>
      <c r="R337" s="144" t="str">
        <f>IFERROR(IF(OR(AND(C337="",D337&lt;E337,OR(WEEKDAY(A337,2)=1,WEEKDAY(A337,2)&gt;=6)),AND(C337="",D337&gt;E337,OR(WEEKDAY(A337,2)&gt;=5)),AND(C337&lt;&gt;"",D337&gt;E337,WEEKDAY(A337,2)&gt;=5)),ColTime(Data!$J$6,Data!$L$6,D337,E337),""),"")</f>
        <v/>
      </c>
      <c r="S337" s="212" t="str">
        <f>IFERROR(IF(OR(AND(WEEKDAY(A337,2)&gt;1,WEEKDAY(A337,2)&lt;6,D337&lt;E337,C337=""),AND(C337="",WEEKDAY(A337,2)=1,E337&lt;D337),AND(C337&lt;&gt;"",D337&lt;E337,WEEKDAY(A337,2)&gt;1,WEEKDAY(A337,2)&lt;4),AND(C337&lt;&gt;"",D337&gt;E337,WEEKDAY(A337,2)=1)),ColTime(Data!$J$6,Data!$L$6,D337,E337),""),"")</f>
        <v/>
      </c>
      <c r="T337" s="212"/>
      <c r="U337" s="213" t="str">
        <f>IF(F337="","",IF(AND(C337&lt;&gt;"",OR(D337&lt;E337,AND(D337&gt;E337,C643&lt;&gt;""))),ColTime(Data!$J$6,Data!$L$6,D337,E337),""))</f>
        <v/>
      </c>
      <c r="V337" s="214"/>
      <c r="W337" s="148"/>
      <c r="Z337" s="148"/>
      <c r="AE337" s="194"/>
    </row>
    <row r="338" spans="1:31" ht="15" customHeight="1" x14ac:dyDescent="0.2">
      <c r="A338" s="151">
        <f t="shared" si="108"/>
        <v>44163</v>
      </c>
      <c r="B338" s="160" t="str">
        <f t="shared" si="110"/>
        <v>Lø</v>
      </c>
      <c r="C338" s="161" t="str">
        <f t="shared" si="111"/>
        <v/>
      </c>
      <c r="D338" s="162"/>
      <c r="E338" s="162"/>
      <c r="F338" s="142" t="str">
        <f t="shared" si="112"/>
        <v/>
      </c>
      <c r="G338" s="270"/>
      <c r="H338" s="270"/>
      <c r="I338" s="270"/>
      <c r="J338" s="143" t="str">
        <f>IF(OR(AND(C338&lt;&gt;"",D338&gt;E338,WEEKDAY(A338,2)=5),AND(C338="",WEEKDAY(A338,2)&gt;5)),IF(D338="","",ColTime(Data!$J$3,Data!$L$3,D338,E338)),"")</f>
        <v/>
      </c>
      <c r="K338" s="143" t="str">
        <f t="shared" si="113"/>
        <v/>
      </c>
      <c r="L338" s="144" t="str">
        <f t="shared" si="114"/>
        <v/>
      </c>
      <c r="M338" s="144" t="str">
        <f>IFERROR(IF(AND(C338="",WEEKDAY(A338,2)&gt;5),IF(D338="","",(IF(E338-MAX(D338,(15/24))+(E338&lt;D338)&lt;0,0,E338-MAX(D338,(15/24))+($E338&lt;D338)))-(IF((E338-MAX(D338,(23/24))+(E338&lt;D338))&lt;0,0,(E338-MAX(D338,(23/24))+(E338&lt;D338))))),o),"")</f>
        <v/>
      </c>
      <c r="N338" s="144" t="str">
        <f t="shared" si="115"/>
        <v/>
      </c>
      <c r="O338" s="192" t="str">
        <f t="shared" si="116"/>
        <v/>
      </c>
      <c r="P338" s="192" t="str">
        <f t="shared" si="117"/>
        <v/>
      </c>
      <c r="Q338" s="146" t="str">
        <f t="shared" si="109"/>
        <v/>
      </c>
      <c r="R338" s="144" t="str">
        <f>IFERROR(IF(OR(AND(C338="",D338&lt;E338,OR(WEEKDAY(A338,2)=1,WEEKDAY(A338,2)&gt;=6)),AND(C338="",D338&gt;E338,OR(WEEKDAY(A338,2)&gt;=5)),AND(C338&lt;&gt;"",D338&gt;E338,WEEKDAY(A338,2)&gt;=5)),ColTime(Data!$J$6,Data!$L$6,D338,E338),""),"")</f>
        <v/>
      </c>
      <c r="S338" s="212" t="str">
        <f>IFERROR(IF(OR(AND(WEEKDAY(A338,2)&gt;1,WEEKDAY(A338,2)&lt;6,D338&lt;E338,C338=""),AND(C338="",WEEKDAY(A338,2)=1,E338&lt;D338),AND(C338&lt;&gt;"",D338&lt;E338,WEEKDAY(A338,2)&gt;1,WEEKDAY(A338,2)&lt;4),AND(C338&lt;&gt;"",D338&gt;E338,WEEKDAY(A338,2)=1)),ColTime(Data!$J$6,Data!$L$6,D338,E338),""),"")</f>
        <v/>
      </c>
      <c r="T338" s="212"/>
      <c r="U338" s="213" t="str">
        <f>IF(F338="","",IF(AND(C338&lt;&gt;"",OR(D338&lt;E338,AND(D338&gt;E338,C644&lt;&gt;""))),ColTime(Data!$J$6,Data!$L$6,D338,E338),""))</f>
        <v/>
      </c>
      <c r="V338" s="214"/>
      <c r="W338" s="148"/>
      <c r="Z338" s="148"/>
      <c r="AE338" s="194"/>
    </row>
    <row r="339" spans="1:31" ht="15" customHeight="1" x14ac:dyDescent="0.2">
      <c r="A339" s="151">
        <f t="shared" si="108"/>
        <v>44164</v>
      </c>
      <c r="B339" s="160" t="str">
        <f t="shared" si="110"/>
        <v>Sø</v>
      </c>
      <c r="C339" s="161" t="str">
        <f t="shared" si="111"/>
        <v/>
      </c>
      <c r="D339" s="162"/>
      <c r="E339" s="162"/>
      <c r="F339" s="142" t="str">
        <f t="shared" si="112"/>
        <v/>
      </c>
      <c r="G339" s="270"/>
      <c r="H339" s="270"/>
      <c r="I339" s="270"/>
      <c r="J339" s="143" t="str">
        <f>IF(OR(AND(C339&lt;&gt;"",D339&gt;E339,WEEKDAY(A339,2)=5),AND(C339="",WEEKDAY(A339,2)&gt;5)),IF(D339="","",ColTime(Data!$J$3,Data!$L$3,D339,E339)),"")</f>
        <v/>
      </c>
      <c r="K339" s="143" t="str">
        <f t="shared" si="113"/>
        <v/>
      </c>
      <c r="L339" s="144" t="str">
        <f t="shared" si="114"/>
        <v/>
      </c>
      <c r="M339" s="144" t="str">
        <f>IFERROR(IF(AND(C339="",WEEKDAY(A339,2)&gt;5),IF(D339="","",(IF(E339-MAX(D339,(15/24))+(E339&lt;D339)&lt;0,0,E339-MAX(D339,(15/24))+($E339&lt;D339)))-(IF((E339-MAX(D339,(23/24))+(E339&lt;D339))&lt;0,0,(E339-MAX(D339,(23/24))+(E339&lt;D339))))),o),"")</f>
        <v/>
      </c>
      <c r="N339" s="144" t="str">
        <f t="shared" si="115"/>
        <v/>
      </c>
      <c r="O339" s="192" t="str">
        <f t="shared" si="116"/>
        <v/>
      </c>
      <c r="P339" s="192" t="str">
        <f t="shared" si="117"/>
        <v/>
      </c>
      <c r="Q339" s="146" t="str">
        <f t="shared" si="109"/>
        <v/>
      </c>
      <c r="R339" s="144" t="str">
        <f>IFERROR(IF(OR(AND(C339="",D339&lt;E339,OR(WEEKDAY(A339,2)=1,WEEKDAY(A339,2)&gt;=6)),AND(C339="",D339&gt;E339,OR(WEEKDAY(A339,2)&gt;=5)),AND(C339&lt;&gt;"",D339&gt;E339,WEEKDAY(A339,2)&gt;=5)),ColTime(Data!$J$6,Data!$L$6,D339,E339),""),"")</f>
        <v/>
      </c>
      <c r="S339" s="212" t="str">
        <f>IFERROR(IF(OR(AND(WEEKDAY(A339,2)&gt;1,WEEKDAY(A339,2)&lt;6,D339&lt;E339,C339=""),AND(C339="",WEEKDAY(A339,2)=1,E339&lt;D339),AND(C339&lt;&gt;"",D339&lt;E339,WEEKDAY(A339,2)&gt;1,WEEKDAY(A339,2)&lt;4),AND(C339&lt;&gt;"",D339&gt;E339,WEEKDAY(A339,2)=1)),ColTime(Data!$J$6,Data!$L$6,D339,E339),""),"")</f>
        <v/>
      </c>
      <c r="T339" s="212"/>
      <c r="U339" s="213" t="str">
        <f>IF(F339="","",IF(AND(C339&lt;&gt;"",OR(D339&lt;E339,AND(D339&gt;E339,C645&lt;&gt;""))),ColTime(Data!$J$6,Data!$L$6,D339,E339),""))</f>
        <v/>
      </c>
      <c r="V339" s="214"/>
      <c r="W339" s="148"/>
      <c r="Z339" s="148"/>
      <c r="AE339" s="194"/>
    </row>
    <row r="340" spans="1:31" ht="15" customHeight="1" x14ac:dyDescent="0.2">
      <c r="A340" s="151">
        <f t="shared" si="108"/>
        <v>44165</v>
      </c>
      <c r="B340" s="160" t="str">
        <f t="shared" si="110"/>
        <v>Ma</v>
      </c>
      <c r="C340" s="161" t="str">
        <f t="shared" si="111"/>
        <v/>
      </c>
      <c r="D340" s="162"/>
      <c r="E340" s="162"/>
      <c r="F340" s="142" t="str">
        <f t="shared" si="112"/>
        <v/>
      </c>
      <c r="G340" s="270"/>
      <c r="H340" s="270"/>
      <c r="I340" s="270"/>
      <c r="J340" s="143" t="str">
        <f>IF(OR(AND(C340&lt;&gt;"",D340&gt;E340,WEEKDAY(A340,2)=5),AND(C340="",WEEKDAY(A340,2)&gt;5)),IF(D340="","",ColTime(Data!$J$3,Data!$L$3,D340,E340)),"")</f>
        <v/>
      </c>
      <c r="K340" s="143" t="str">
        <f t="shared" si="113"/>
        <v/>
      </c>
      <c r="L340" s="144" t="str">
        <f t="shared" si="114"/>
        <v/>
      </c>
      <c r="M340" s="144" t="str">
        <f>IFERROR(IF(AND(C340="",WEEKDAY(A340,2)&gt;5),IF(D340="","",(IF(E340-MAX(D340,(15/24))+(E340&lt;D340)&lt;0,0,E340-MAX(D340,(15/24))+($E340&lt;D340)))-(IF((E340-MAX(D340,(23/24))+(E340&lt;D340))&lt;0,0,(E340-MAX(D340,(23/24))+(E340&lt;D340))))),o),"")</f>
        <v/>
      </c>
      <c r="N340" s="144" t="str">
        <f t="shared" si="115"/>
        <v/>
      </c>
      <c r="O340" s="192" t="str">
        <f t="shared" si="116"/>
        <v/>
      </c>
      <c r="P340" s="192" t="str">
        <f t="shared" si="117"/>
        <v/>
      </c>
      <c r="Q340" s="146" t="str">
        <f t="shared" si="109"/>
        <v/>
      </c>
      <c r="R340" s="144" t="str">
        <f>IFERROR(IF(OR(AND(C340="",D340&lt;E340,OR(WEEKDAY(A340,2)=1,WEEKDAY(A340,2)&gt;=6)),AND(C340="",D340&gt;E340,OR(WEEKDAY(A340,2)&gt;=5)),AND(C340&lt;&gt;"",D340&gt;E340,WEEKDAY(A340,2)&gt;=5)),ColTime(Data!$J$6,Data!$L$6,D340,E340),""),"")</f>
        <v/>
      </c>
      <c r="S340" s="212" t="str">
        <f>IFERROR(IF(OR(AND(WEEKDAY(A340,2)&gt;1,WEEKDAY(A340,2)&lt;6,D340&lt;E340,C340=""),AND(C340="",WEEKDAY(A340,2)=1,E340&lt;D340),AND(C340&lt;&gt;"",D340&lt;E340,WEEKDAY(A340,2)&gt;1,WEEKDAY(A340,2)&lt;4),AND(C340&lt;&gt;"",D340&gt;E340,WEEKDAY(A340,2)=1)),ColTime(Data!$J$6,Data!$L$6,D340,E340),""),"")</f>
        <v/>
      </c>
      <c r="T340" s="212"/>
      <c r="U340" s="213" t="str">
        <f>IF(F340="","",IF(AND(C340&lt;&gt;"",OR(D340&lt;E340,AND(D340&gt;E340,C646&lt;&gt;""))),ColTime(Data!$J$6,Data!$L$6,D340,E340),""))</f>
        <v/>
      </c>
      <c r="V340" s="214"/>
      <c r="W340" s="148"/>
      <c r="Z340" s="148"/>
      <c r="AE340" s="194"/>
    </row>
    <row r="341" spans="1:31" ht="15" customHeight="1" x14ac:dyDescent="0.2">
      <c r="A341" s="151">
        <f t="shared" si="108"/>
        <v>44166</v>
      </c>
      <c r="B341" s="160" t="str">
        <f t="shared" si="110"/>
        <v>Ti</v>
      </c>
      <c r="C341" s="161" t="str">
        <f t="shared" si="111"/>
        <v/>
      </c>
      <c r="D341" s="162"/>
      <c r="E341" s="162"/>
      <c r="F341" s="142" t="str">
        <f t="shared" si="112"/>
        <v/>
      </c>
      <c r="G341" s="270"/>
      <c r="H341" s="270"/>
      <c r="I341" s="270"/>
      <c r="J341" s="143" t="str">
        <f>IF(OR(AND(C341&lt;&gt;"",D341&gt;E341,WEEKDAY(A341,2)=5),AND(C341="",WEEKDAY(A341,2)&gt;5)),IF(D341="","",ColTime(Data!$J$3,Data!$L$3,D341,E341)),"")</f>
        <v/>
      </c>
      <c r="K341" s="143" t="str">
        <f t="shared" si="113"/>
        <v/>
      </c>
      <c r="L341" s="144" t="str">
        <f t="shared" si="114"/>
        <v/>
      </c>
      <c r="M341" s="144" t="str">
        <f>IFERROR(IF(AND(C341="",WEEKDAY(A341,2)&gt;5),IF(D341="","",(IF(E341-MAX(D341,(15/24))+(E341&lt;D341)&lt;0,0,E341-MAX(D341,(15/24))+($E341&lt;D341)))-(IF((E341-MAX(D341,(23/24))+(E341&lt;D341))&lt;0,0,(E341-MAX(D341,(23/24))+(E341&lt;D341))))),o),"")</f>
        <v/>
      </c>
      <c r="N341" s="144" t="str">
        <f t="shared" si="115"/>
        <v/>
      </c>
      <c r="O341" s="192" t="str">
        <f t="shared" si="116"/>
        <v/>
      </c>
      <c r="P341" s="192" t="str">
        <f t="shared" si="117"/>
        <v/>
      </c>
      <c r="Q341" s="146" t="str">
        <f t="shared" si="109"/>
        <v/>
      </c>
      <c r="R341" s="144" t="str">
        <f>IFERROR(IF(OR(AND(C341="",D341&lt;E341,OR(WEEKDAY(A341,2)=1,WEEKDAY(A341,2)&gt;=6)),AND(C341="",D341&gt;E341,OR(WEEKDAY(A341,2)&gt;=5)),AND(C341&lt;&gt;"",D341&gt;E341,WEEKDAY(A341,2)&gt;=5)),ColTime(Data!$J$6,Data!$L$6,D341,E341),""),"")</f>
        <v/>
      </c>
      <c r="S341" s="212" t="str">
        <f>IFERROR(IF(OR(AND(WEEKDAY(A341,2)&gt;1,WEEKDAY(A341,2)&lt;6,D341&lt;E341,C341=""),AND(C341="",WEEKDAY(A341,2)=1,E341&lt;D341),AND(C341&lt;&gt;"",D341&lt;E341,WEEKDAY(A341,2)&gt;1,WEEKDAY(A341,2)&lt;4),AND(C341&lt;&gt;"",D341&gt;E341,WEEKDAY(A341,2)=1)),ColTime(Data!$J$6,Data!$L$6,D341,E341),""),"")</f>
        <v/>
      </c>
      <c r="T341" s="212"/>
      <c r="U341" s="213" t="str">
        <f>IF(F341="","",IF(AND(C341&lt;&gt;"",OR(D341&lt;E341,AND(D341&gt;E341,C647&lt;&gt;""))),ColTime(Data!$J$6,Data!$L$6,D341,E341),""))</f>
        <v/>
      </c>
      <c r="V341" s="214"/>
      <c r="W341" s="148"/>
      <c r="Z341" s="148"/>
      <c r="AE341" s="194"/>
    </row>
    <row r="342" spans="1:31" ht="15" customHeight="1" x14ac:dyDescent="0.2">
      <c r="A342" s="151">
        <f t="shared" si="108"/>
        <v>44167</v>
      </c>
      <c r="B342" s="160" t="str">
        <f t="shared" si="110"/>
        <v>On</v>
      </c>
      <c r="C342" s="161" t="str">
        <f t="shared" si="111"/>
        <v/>
      </c>
      <c r="D342" s="162"/>
      <c r="E342" s="162"/>
      <c r="F342" s="142" t="str">
        <f t="shared" si="112"/>
        <v/>
      </c>
      <c r="G342" s="270"/>
      <c r="H342" s="270"/>
      <c r="I342" s="270"/>
      <c r="J342" s="143" t="str">
        <f>IF(OR(AND(C342&lt;&gt;"",D342&gt;E342,WEEKDAY(A342,2)=5),AND(C342="",WEEKDAY(A342,2)&gt;5)),IF(D342="","",ColTime(Data!$J$3,Data!$L$3,D342,E342)),"")</f>
        <v/>
      </c>
      <c r="K342" s="143" t="str">
        <f t="shared" si="113"/>
        <v/>
      </c>
      <c r="L342" s="144" t="str">
        <f t="shared" si="114"/>
        <v/>
      </c>
      <c r="M342" s="144" t="str">
        <f>IFERROR(IF(AND(C342="",WEEKDAY(A342,2)&gt;5),IF(D342="","",(IF(E342-MAX(D342,(15/24))+(E342&lt;D342)&lt;0,0,E342-MAX(D342,(15/24))+($E342&lt;D342)))-(IF((E342-MAX(D342,(23/24))+(E342&lt;D342))&lt;0,0,(E342-MAX(D342,(23/24))+(E342&lt;D342))))),o),"")</f>
        <v/>
      </c>
      <c r="N342" s="144" t="str">
        <f t="shared" si="115"/>
        <v/>
      </c>
      <c r="O342" s="192" t="str">
        <f t="shared" si="116"/>
        <v/>
      </c>
      <c r="P342" s="192" t="str">
        <f t="shared" si="117"/>
        <v/>
      </c>
      <c r="Q342" s="146" t="str">
        <f t="shared" si="109"/>
        <v/>
      </c>
      <c r="R342" s="144" t="str">
        <f>IFERROR(IF(OR(AND(C342="",D342&lt;E342,OR(WEEKDAY(A342,2)=1,WEEKDAY(A342,2)&gt;=6)),AND(C342="",D342&gt;E342,OR(WEEKDAY(A342,2)&gt;=5)),AND(C342&lt;&gt;"",D342&gt;E342,WEEKDAY(A342,2)&gt;=5)),ColTime(Data!$J$6,Data!$L$6,D342,E342),""),"")</f>
        <v/>
      </c>
      <c r="S342" s="212" t="str">
        <f>IFERROR(IF(OR(AND(WEEKDAY(A342,2)&gt;1,WEEKDAY(A342,2)&lt;6,D342&lt;E342,C342=""),AND(C342="",WEEKDAY(A342,2)=1,E342&lt;D342),AND(C342&lt;&gt;"",D342&lt;E342,WEEKDAY(A342,2)&gt;1,WEEKDAY(A342,2)&lt;4),AND(C342&lt;&gt;"",D342&gt;E342,WEEKDAY(A342,2)=1)),ColTime(Data!$J$6,Data!$L$6,D342,E342),""),"")</f>
        <v/>
      </c>
      <c r="T342" s="212"/>
      <c r="U342" s="213" t="str">
        <f>IF(F342="","",IF(AND(C342&lt;&gt;"",OR(D342&lt;E342,AND(D342&gt;E342,C648&lt;&gt;""))),ColTime(Data!$J$6,Data!$L$6,D342,E342),""))</f>
        <v/>
      </c>
      <c r="V342" s="214"/>
      <c r="W342" s="148"/>
      <c r="Z342" s="148"/>
      <c r="AE342" s="194"/>
    </row>
    <row r="343" spans="1:31" ht="15" customHeight="1" x14ac:dyDescent="0.2">
      <c r="A343" s="151">
        <f t="shared" si="108"/>
        <v>44168</v>
      </c>
      <c r="B343" s="160" t="str">
        <f t="shared" si="110"/>
        <v>To</v>
      </c>
      <c r="C343" s="161" t="str">
        <f t="shared" si="111"/>
        <v/>
      </c>
      <c r="D343" s="162"/>
      <c r="E343" s="162"/>
      <c r="F343" s="142" t="str">
        <f t="shared" si="112"/>
        <v/>
      </c>
      <c r="G343" s="270"/>
      <c r="H343" s="270"/>
      <c r="I343" s="270"/>
      <c r="J343" s="143" t="str">
        <f>IF(OR(AND(C343&lt;&gt;"",D343&gt;E343,WEEKDAY(A343,2)=5),AND(C343="",WEEKDAY(A343,2)&gt;5)),IF(D343="","",ColTime(Data!$J$3,Data!$L$3,D343,E343)),"")</f>
        <v/>
      </c>
      <c r="K343" s="143" t="str">
        <f t="shared" si="113"/>
        <v/>
      </c>
      <c r="L343" s="144" t="str">
        <f t="shared" si="114"/>
        <v/>
      </c>
      <c r="M343" s="144" t="str">
        <f>IFERROR(IF(AND(C343="",WEEKDAY(A343,2)&gt;5),IF(D343="","",(IF(E343-MAX(D343,(15/24))+(E343&lt;D343)&lt;0,0,E343-MAX(D343,(15/24))+($E343&lt;D343)))-(IF((E343-MAX(D343,(23/24))+(E343&lt;D343))&lt;0,0,(E343-MAX(D343,(23/24))+(E343&lt;D343))))),o),"")</f>
        <v/>
      </c>
      <c r="N343" s="144" t="str">
        <f t="shared" si="115"/>
        <v/>
      </c>
      <c r="O343" s="192" t="str">
        <f t="shared" si="116"/>
        <v/>
      </c>
      <c r="P343" s="192" t="str">
        <f t="shared" si="117"/>
        <v/>
      </c>
      <c r="Q343" s="146" t="str">
        <f t="shared" si="109"/>
        <v/>
      </c>
      <c r="R343" s="144" t="str">
        <f>IFERROR(IF(OR(AND(C343="",D343&lt;E343,OR(WEEKDAY(A343,2)=1,WEEKDAY(A343,2)&gt;=6)),AND(C343="",D343&gt;E343,OR(WEEKDAY(A343,2)&gt;=5)),AND(C343&lt;&gt;"",D343&gt;E343,WEEKDAY(A343,2)&gt;=5)),ColTime(Data!$J$6,Data!$L$6,D343,E343),""),"")</f>
        <v/>
      </c>
      <c r="S343" s="212" t="str">
        <f>IFERROR(IF(OR(AND(WEEKDAY(A343,2)&gt;1,WEEKDAY(A343,2)&lt;6,D343&lt;E343,C343=""),AND(C343="",WEEKDAY(A343,2)=1,E343&lt;D343),AND(C343&lt;&gt;"",D343&lt;E343,WEEKDAY(A343,2)&gt;1,WEEKDAY(A343,2)&lt;4),AND(C343&lt;&gt;"",D343&gt;E343,WEEKDAY(A343,2)=1)),ColTime(Data!$J$6,Data!$L$6,D343,E343),""),"")</f>
        <v/>
      </c>
      <c r="T343" s="212"/>
      <c r="U343" s="213" t="str">
        <f>IF(F343="","",IF(AND(C343&lt;&gt;"",OR(D343&lt;E343,AND(D343&gt;E343,C649&lt;&gt;""))),ColTime(Data!$J$6,Data!$L$6,D343,E343),""))</f>
        <v/>
      </c>
      <c r="V343" s="214"/>
      <c r="W343" s="148"/>
      <c r="Z343" s="148"/>
      <c r="AE343" s="194"/>
    </row>
    <row r="344" spans="1:31" ht="15" customHeight="1" x14ac:dyDescent="0.2">
      <c r="A344" s="151">
        <f t="shared" si="108"/>
        <v>44169</v>
      </c>
      <c r="B344" s="160" t="str">
        <f t="shared" si="110"/>
        <v>Fr</v>
      </c>
      <c r="C344" s="161" t="str">
        <f t="shared" si="111"/>
        <v/>
      </c>
      <c r="D344" s="162"/>
      <c r="E344" s="162"/>
      <c r="F344" s="142" t="str">
        <f t="shared" si="112"/>
        <v/>
      </c>
      <c r="G344" s="270"/>
      <c r="H344" s="270"/>
      <c r="I344" s="270"/>
      <c r="J344" s="143" t="str">
        <f>IF(OR(AND(C344&lt;&gt;"",D344&gt;E344,WEEKDAY(A344,2)=5),AND(C344="",WEEKDAY(A344,2)&gt;5)),IF(D344="","",ColTime(Data!$J$3,Data!$L$3,D344,E344)),"")</f>
        <v/>
      </c>
      <c r="K344" s="143" t="str">
        <f t="shared" si="113"/>
        <v/>
      </c>
      <c r="L344" s="144" t="str">
        <f t="shared" si="114"/>
        <v/>
      </c>
      <c r="M344" s="144" t="str">
        <f>IFERROR(IF(AND(C344="",WEEKDAY(A344,2)&gt;5),IF(D344="","",(IF(E344-MAX(D344,(15/24))+(E344&lt;D344)&lt;0,0,E344-MAX(D344,(15/24))+($E344&lt;D344)))-(IF((E344-MAX(D344,(23/24))+(E344&lt;D344))&lt;0,0,(E344-MAX(D344,(23/24))+(E344&lt;D344))))),o),"")</f>
        <v/>
      </c>
      <c r="N344" s="144" t="str">
        <f t="shared" si="115"/>
        <v/>
      </c>
      <c r="O344" s="192" t="str">
        <f t="shared" si="116"/>
        <v/>
      </c>
      <c r="P344" s="192" t="str">
        <f t="shared" si="117"/>
        <v/>
      </c>
      <c r="Q344" s="146" t="str">
        <f t="shared" si="109"/>
        <v/>
      </c>
      <c r="R344" s="144" t="str">
        <f>IFERROR(IF(OR(AND(C344="",D344&lt;E344,OR(WEEKDAY(A344,2)=1,WEEKDAY(A344,2)&gt;=6)),AND(C344="",D344&gt;E344,OR(WEEKDAY(A344,2)&gt;=5)),AND(C344&lt;&gt;"",D344&gt;E344,WEEKDAY(A344,2)&gt;=5)),ColTime(Data!$J$6,Data!$L$6,D344,E344),""),"")</f>
        <v/>
      </c>
      <c r="S344" s="212" t="str">
        <f>IFERROR(IF(OR(AND(WEEKDAY(A344,2)&gt;1,WEEKDAY(A344,2)&lt;6,D344&lt;E344,C344=""),AND(C344="",WEEKDAY(A344,2)=1,E344&lt;D344),AND(C344&lt;&gt;"",D344&lt;E344,WEEKDAY(A344,2)&gt;1,WEEKDAY(A344,2)&lt;4),AND(C344&lt;&gt;"",D344&gt;E344,WEEKDAY(A344,2)=1)),ColTime(Data!$J$6,Data!$L$6,D344,E344),""),"")</f>
        <v/>
      </c>
      <c r="T344" s="212"/>
      <c r="U344" s="213" t="str">
        <f>IF(F344="","",IF(AND(C344&lt;&gt;"",OR(D344&lt;E344,AND(D344&gt;E344,C650&lt;&gt;""))),ColTime(Data!$J$6,Data!$L$6,D344,E344),""))</f>
        <v/>
      </c>
      <c r="V344" s="214"/>
      <c r="W344" s="148"/>
      <c r="Z344" s="148"/>
      <c r="AE344" s="194"/>
    </row>
    <row r="345" spans="1:31" ht="15" customHeight="1" x14ac:dyDescent="0.2">
      <c r="A345" s="151">
        <f t="shared" si="108"/>
        <v>44170</v>
      </c>
      <c r="B345" s="160" t="str">
        <f t="shared" si="110"/>
        <v>Lø</v>
      </c>
      <c r="C345" s="161" t="str">
        <f t="shared" si="111"/>
        <v/>
      </c>
      <c r="D345" s="162"/>
      <c r="E345" s="162"/>
      <c r="F345" s="142" t="str">
        <f t="shared" si="112"/>
        <v/>
      </c>
      <c r="G345" s="270"/>
      <c r="H345" s="270"/>
      <c r="I345" s="270"/>
      <c r="J345" s="143" t="str">
        <f>IF(OR(AND(C345&lt;&gt;"",D345&gt;E345,WEEKDAY(A345,2)=5),AND(C345="",WEEKDAY(A345,2)&gt;5)),IF(D345="","",ColTime(Data!$J$3,Data!$L$3,D345,E345)),"")</f>
        <v/>
      </c>
      <c r="K345" s="143" t="str">
        <f t="shared" si="113"/>
        <v/>
      </c>
      <c r="L345" s="144" t="str">
        <f t="shared" si="114"/>
        <v/>
      </c>
      <c r="M345" s="144" t="str">
        <f>IFERROR(IF(AND(C345="",WEEKDAY(A345,2)&gt;5),IF(D345="","",(IF(E345-MAX(D345,(15/24))+(E345&lt;D345)&lt;0,0,E345-MAX(D345,(15/24))+($E345&lt;D345)))-(IF((E345-MAX(D345,(23/24))+(E345&lt;D345))&lt;0,0,(E345-MAX(D345,(23/24))+(E345&lt;D345))))),o),"")</f>
        <v/>
      </c>
      <c r="N345" s="144" t="str">
        <f t="shared" si="115"/>
        <v/>
      </c>
      <c r="O345" s="192" t="str">
        <f t="shared" si="116"/>
        <v/>
      </c>
      <c r="P345" s="192" t="str">
        <f t="shared" si="117"/>
        <v/>
      </c>
      <c r="Q345" s="146" t="str">
        <f t="shared" si="109"/>
        <v/>
      </c>
      <c r="R345" s="144" t="str">
        <f>IFERROR(IF(OR(AND(C345="",D345&lt;E345,OR(WEEKDAY(A345,2)=1,WEEKDAY(A345,2)&gt;=6)),AND(C345="",D345&gt;E345,OR(WEEKDAY(A345,2)&gt;=5)),AND(C345&lt;&gt;"",D345&gt;E345,WEEKDAY(A345,2)&gt;=5)),ColTime(Data!$J$6,Data!$L$6,D345,E345),""),"")</f>
        <v/>
      </c>
      <c r="S345" s="212" t="str">
        <f>IFERROR(IF(OR(AND(WEEKDAY(A345,2)&gt;1,WEEKDAY(A345,2)&lt;6,D345&lt;E345,C345=""),AND(C345="",WEEKDAY(A345,2)=1,E345&lt;D345),AND(C345&lt;&gt;"",D345&lt;E345,WEEKDAY(A345,2)&gt;1,WEEKDAY(A345,2)&lt;4),AND(C345&lt;&gt;"",D345&gt;E345,WEEKDAY(A345,2)=1)),ColTime(Data!$J$6,Data!$L$6,D345,E345),""),"")</f>
        <v/>
      </c>
      <c r="T345" s="212"/>
      <c r="U345" s="213" t="str">
        <f>IF(F345="","",IF(AND(C345&lt;&gt;"",OR(D345&lt;E345,AND(D345&gt;E345,C651&lt;&gt;""))),ColTime(Data!$J$6,Data!$L$6,D345,E345),""))</f>
        <v/>
      </c>
      <c r="V345" s="214"/>
      <c r="W345" s="148"/>
      <c r="Z345" s="148"/>
      <c r="AE345" s="194"/>
    </row>
    <row r="346" spans="1:31" ht="15" customHeight="1" x14ac:dyDescent="0.2">
      <c r="A346" s="151">
        <f t="shared" si="108"/>
        <v>44171</v>
      </c>
      <c r="B346" s="160" t="str">
        <f t="shared" si="110"/>
        <v>Sø</v>
      </c>
      <c r="C346" s="161" t="str">
        <f t="shared" si="111"/>
        <v/>
      </c>
      <c r="D346" s="162"/>
      <c r="E346" s="162"/>
      <c r="F346" s="142" t="str">
        <f t="shared" si="112"/>
        <v/>
      </c>
      <c r="G346" s="270"/>
      <c r="H346" s="270"/>
      <c r="I346" s="270"/>
      <c r="J346" s="143" t="str">
        <f>IF(OR(AND(C346&lt;&gt;"",D346&gt;E346,WEEKDAY(A346,2)=5),AND(C346="",WEEKDAY(A346,2)&gt;5)),IF(D346="","",ColTime(Data!$J$3,Data!$L$3,D346,E346)),"")</f>
        <v/>
      </c>
      <c r="K346" s="143" t="str">
        <f t="shared" si="113"/>
        <v/>
      </c>
      <c r="L346" s="144" t="str">
        <f t="shared" si="114"/>
        <v/>
      </c>
      <c r="M346" s="144" t="str">
        <f>IFERROR(IF(AND(C346="",WEEKDAY(A346,2)&gt;5),IF(D346="","",(IF(E346-MAX(D346,(15/24))+(E346&lt;D346)&lt;0,0,E346-MAX(D346,(15/24))+($E346&lt;D346)))-(IF((E346-MAX(D346,(23/24))+(E346&lt;D346))&lt;0,0,(E346-MAX(D346,(23/24))+(E346&lt;D346))))),o),"")</f>
        <v/>
      </c>
      <c r="N346" s="144" t="str">
        <f t="shared" si="115"/>
        <v/>
      </c>
      <c r="O346" s="192" t="str">
        <f t="shared" si="116"/>
        <v/>
      </c>
      <c r="P346" s="192" t="str">
        <f t="shared" si="117"/>
        <v/>
      </c>
      <c r="Q346" s="146" t="str">
        <f t="shared" si="109"/>
        <v/>
      </c>
      <c r="R346" s="144" t="str">
        <f>IFERROR(IF(OR(AND(C346="",D346&lt;E346,OR(WEEKDAY(A346,2)=1,WEEKDAY(A346,2)&gt;=6)),AND(C346="",D346&gt;E346,OR(WEEKDAY(A346,2)&gt;=5)),AND(C346&lt;&gt;"",D346&gt;E346,WEEKDAY(A346,2)&gt;=5)),ColTime(Data!$J$6,Data!$L$6,D346,E346),""),"")</f>
        <v/>
      </c>
      <c r="S346" s="212" t="str">
        <f>IFERROR(IF(OR(AND(WEEKDAY(A346,2)&gt;1,WEEKDAY(A346,2)&lt;6,D346&lt;E346,C346=""),AND(C346="",WEEKDAY(A346,2)=1,E346&lt;D346),AND(C346&lt;&gt;"",D346&lt;E346,WEEKDAY(A346,2)&gt;1,WEEKDAY(A346,2)&lt;4),AND(C346&lt;&gt;"",D346&gt;E346,WEEKDAY(A346,2)=1)),ColTime(Data!$J$6,Data!$L$6,D346,E346),""),"")</f>
        <v/>
      </c>
      <c r="T346" s="212"/>
      <c r="U346" s="213" t="str">
        <f>IF(F346="","",IF(AND(C346&lt;&gt;"",OR(D346&lt;E346,AND(D346&gt;E346,C652&lt;&gt;""))),ColTime(Data!$J$6,Data!$L$6,D346,E346),""))</f>
        <v/>
      </c>
      <c r="V346" s="214"/>
      <c r="W346" s="148"/>
      <c r="Z346" s="148"/>
      <c r="AE346" s="194"/>
    </row>
    <row r="347" spans="1:31" ht="15" customHeight="1" x14ac:dyDescent="0.2">
      <c r="A347" s="151">
        <f t="shared" si="108"/>
        <v>44172</v>
      </c>
      <c r="B347" s="160" t="str">
        <f t="shared" si="110"/>
        <v>Ma</v>
      </c>
      <c r="C347" s="161" t="str">
        <f t="shared" si="111"/>
        <v/>
      </c>
      <c r="D347" s="162"/>
      <c r="E347" s="162"/>
      <c r="F347" s="142" t="str">
        <f t="shared" si="112"/>
        <v/>
      </c>
      <c r="G347" s="270"/>
      <c r="H347" s="270"/>
      <c r="I347" s="270"/>
      <c r="J347" s="143" t="str">
        <f>IF(OR(AND(C347&lt;&gt;"",D347&gt;E347,WEEKDAY(A347,2)=5),AND(C347="",WEEKDAY(A347,2)&gt;5)),IF(D347="","",ColTime(Data!$J$3,Data!$L$3,D347,E347)),"")</f>
        <v/>
      </c>
      <c r="K347" s="143" t="str">
        <f t="shared" si="113"/>
        <v/>
      </c>
      <c r="L347" s="144" t="str">
        <f t="shared" si="114"/>
        <v/>
      </c>
      <c r="M347" s="144" t="str">
        <f>IFERROR(IF(AND(C347="",WEEKDAY(A347,2)&gt;5),IF(D347="","",(IF(E347-MAX(D347,(15/24))+(E347&lt;D347)&lt;0,0,E347-MAX(D347,(15/24))+($E347&lt;D347)))-(IF((E347-MAX(D347,(23/24))+(E347&lt;D347))&lt;0,0,(E347-MAX(D347,(23/24))+(E347&lt;D347))))),o),"")</f>
        <v/>
      </c>
      <c r="N347" s="144" t="str">
        <f t="shared" si="115"/>
        <v/>
      </c>
      <c r="O347" s="192" t="str">
        <f t="shared" si="116"/>
        <v/>
      </c>
      <c r="P347" s="192" t="str">
        <f t="shared" si="117"/>
        <v/>
      </c>
      <c r="Q347" s="146" t="str">
        <f t="shared" si="109"/>
        <v/>
      </c>
      <c r="R347" s="144" t="str">
        <f>IFERROR(IF(OR(AND(C347="",D347&lt;E347,OR(WEEKDAY(A347,2)=1,WEEKDAY(A347,2)&gt;=6)),AND(C347="",D347&gt;E347,OR(WEEKDAY(A347,2)&gt;=5)),AND(C347&lt;&gt;"",D347&gt;E347,WEEKDAY(A347,2)&gt;=5)),ColTime(Data!$J$6,Data!$L$6,D347,E347),""),"")</f>
        <v/>
      </c>
      <c r="S347" s="212" t="str">
        <f>IFERROR(IF(OR(AND(WEEKDAY(A347,2)&gt;1,WEEKDAY(A347,2)&lt;6,D347&lt;E347,C347=""),AND(C347="",WEEKDAY(A347,2)=1,E347&lt;D347),AND(C347&lt;&gt;"",D347&lt;E347,WEEKDAY(A347,2)&gt;1,WEEKDAY(A347,2)&lt;4),AND(C347&lt;&gt;"",D347&gt;E347,WEEKDAY(A347,2)=1)),ColTime(Data!$J$6,Data!$L$6,D347,E347),""),"")</f>
        <v/>
      </c>
      <c r="T347" s="212"/>
      <c r="U347" s="213" t="str">
        <f>IF(F347="","",IF(AND(C347&lt;&gt;"",OR(D347&lt;E347,AND(D347&gt;E347,C653&lt;&gt;""))),ColTime(Data!$J$6,Data!$L$6,D347,E347),""))</f>
        <v/>
      </c>
      <c r="V347" s="214"/>
      <c r="W347" s="148"/>
      <c r="Z347" s="148"/>
      <c r="AE347" s="194"/>
    </row>
    <row r="348" spans="1:31" ht="15" customHeight="1" x14ac:dyDescent="0.2">
      <c r="A348" s="151">
        <f t="shared" si="108"/>
        <v>44173</v>
      </c>
      <c r="B348" s="160" t="str">
        <f t="shared" si="110"/>
        <v>Ti</v>
      </c>
      <c r="C348" s="161" t="str">
        <f t="shared" si="111"/>
        <v/>
      </c>
      <c r="D348" s="162"/>
      <c r="E348" s="162"/>
      <c r="F348" s="142" t="str">
        <f t="shared" si="112"/>
        <v/>
      </c>
      <c r="G348" s="270"/>
      <c r="H348" s="270"/>
      <c r="I348" s="270"/>
      <c r="J348" s="143" t="str">
        <f>IF(OR(AND(C348&lt;&gt;"",D348&gt;E348,WEEKDAY(A348,2)=5),AND(C348="",WEEKDAY(A348,2)&gt;5)),IF(D348="","",ColTime(Data!$J$3,Data!$L$3,D348,E348)),"")</f>
        <v/>
      </c>
      <c r="K348" s="143" t="str">
        <f t="shared" si="113"/>
        <v/>
      </c>
      <c r="L348" s="144" t="str">
        <f t="shared" si="114"/>
        <v/>
      </c>
      <c r="M348" s="144" t="str">
        <f>IFERROR(IF(AND(C348="",WEEKDAY(A348,2)&gt;5),IF(D348="","",(IF(E348-MAX(D348,(15/24))+(E348&lt;D348)&lt;0,0,E348-MAX(D348,(15/24))+($E348&lt;D348)))-(IF((E348-MAX(D348,(23/24))+(E348&lt;D348))&lt;0,0,(E348-MAX(D348,(23/24))+(E348&lt;D348))))),o),"")</f>
        <v/>
      </c>
      <c r="N348" s="144" t="str">
        <f t="shared" si="115"/>
        <v/>
      </c>
      <c r="O348" s="192" t="str">
        <f t="shared" si="116"/>
        <v/>
      </c>
      <c r="P348" s="192" t="str">
        <f t="shared" si="117"/>
        <v/>
      </c>
      <c r="Q348" s="146" t="str">
        <f t="shared" si="109"/>
        <v/>
      </c>
      <c r="R348" s="144" t="str">
        <f>IFERROR(IF(OR(AND(C348="",D348&lt;E348,OR(WEEKDAY(A348,2)=1,WEEKDAY(A348,2)&gt;=6)),AND(C348="",D348&gt;E348,OR(WEEKDAY(A348,2)&gt;=5)),AND(C348&lt;&gt;"",D348&gt;E348,WEEKDAY(A348,2)&gt;=5)),ColTime(Data!$J$6,Data!$L$6,D348,E348),""),"")</f>
        <v/>
      </c>
      <c r="S348" s="212" t="str">
        <f>IFERROR(IF(OR(AND(WEEKDAY(A348,2)&gt;1,WEEKDAY(A348,2)&lt;6,D348&lt;E348,C348=""),AND(C348="",WEEKDAY(A348,2)=1,E348&lt;D348),AND(C348&lt;&gt;"",D348&lt;E348,WEEKDAY(A348,2)&gt;1,WEEKDAY(A348,2)&lt;4),AND(C348&lt;&gt;"",D348&gt;E348,WEEKDAY(A348,2)=1)),ColTime(Data!$J$6,Data!$L$6,D348,E348),""),"")</f>
        <v/>
      </c>
      <c r="T348" s="212"/>
      <c r="U348" s="213" t="str">
        <f>IF(F348="","",IF(AND(C348&lt;&gt;"",OR(D348&lt;E348,AND(D348&gt;E348,C654&lt;&gt;""))),ColTime(Data!$J$6,Data!$L$6,D348,E348),""))</f>
        <v/>
      </c>
      <c r="V348" s="214"/>
      <c r="W348" s="148"/>
      <c r="Z348" s="148"/>
      <c r="AE348" s="194"/>
    </row>
    <row r="349" spans="1:31" ht="15" customHeight="1" x14ac:dyDescent="0.2">
      <c r="A349" s="151">
        <f t="shared" si="108"/>
        <v>44174</v>
      </c>
      <c r="B349" s="160" t="str">
        <f t="shared" si="110"/>
        <v>On</v>
      </c>
      <c r="C349" s="161" t="str">
        <f t="shared" si="111"/>
        <v/>
      </c>
      <c r="D349" s="162"/>
      <c r="E349" s="162"/>
      <c r="F349" s="142" t="str">
        <f t="shared" si="112"/>
        <v/>
      </c>
      <c r="G349" s="270"/>
      <c r="H349" s="270"/>
      <c r="I349" s="270"/>
      <c r="J349" s="143" t="str">
        <f>IF(OR(AND(C349&lt;&gt;"",D349&gt;E349,WEEKDAY(A349,2)=5),AND(C349="",WEEKDAY(A349,2)&gt;5)),IF(D349="","",ColTime(Data!$J$3,Data!$L$3,D349,E349)),"")</f>
        <v/>
      </c>
      <c r="K349" s="143" t="str">
        <f t="shared" si="113"/>
        <v/>
      </c>
      <c r="L349" s="144" t="str">
        <f t="shared" si="114"/>
        <v/>
      </c>
      <c r="M349" s="144" t="str">
        <f>IFERROR(IF(AND(C349="",WEEKDAY(A349,2)&gt;5),IF(D349="","",(IF(E349-MAX(D349,(15/24))+(E349&lt;D349)&lt;0,0,E349-MAX(D349,(15/24))+($E349&lt;D349)))-(IF((E349-MAX(D349,(23/24))+(E349&lt;D349))&lt;0,0,(E349-MAX(D349,(23/24))+(E349&lt;D349))))),o),"")</f>
        <v/>
      </c>
      <c r="N349" s="144" t="str">
        <f t="shared" si="115"/>
        <v/>
      </c>
      <c r="O349" s="192" t="str">
        <f t="shared" si="116"/>
        <v/>
      </c>
      <c r="P349" s="192" t="str">
        <f t="shared" si="117"/>
        <v/>
      </c>
      <c r="Q349" s="146" t="str">
        <f t="shared" si="109"/>
        <v/>
      </c>
      <c r="R349" s="144" t="str">
        <f>IFERROR(IF(OR(AND(C349="",D349&lt;E349,OR(WEEKDAY(A349,2)=1,WEEKDAY(A349,2)&gt;=6)),AND(C349="",D349&gt;E349,OR(WEEKDAY(A349,2)&gt;=5)),AND(C349&lt;&gt;"",D349&gt;E349,WEEKDAY(A349,2)&gt;=5)),ColTime(Data!$J$6,Data!$L$6,D349,E349),""),"")</f>
        <v/>
      </c>
      <c r="S349" s="212" t="str">
        <f>IFERROR(IF(OR(AND(WEEKDAY(A349,2)&gt;1,WEEKDAY(A349,2)&lt;6,D349&lt;E349,C349=""),AND(C349="",WEEKDAY(A349,2)=1,E349&lt;D349),AND(C349&lt;&gt;"",D349&lt;E349,WEEKDAY(A349,2)&gt;1,WEEKDAY(A349,2)&lt;4),AND(C349&lt;&gt;"",D349&gt;E349,WEEKDAY(A349,2)=1)),ColTime(Data!$J$6,Data!$L$6,D349,E349),""),"")</f>
        <v/>
      </c>
      <c r="T349" s="212"/>
      <c r="U349" s="213" t="str">
        <f>IF(F349="","",IF(AND(C349&lt;&gt;"",OR(D349&lt;E349,AND(D349&gt;E349,C655&lt;&gt;""))),ColTime(Data!$J$6,Data!$L$6,D349,E349),""))</f>
        <v/>
      </c>
      <c r="V349" s="214"/>
      <c r="W349" s="148"/>
      <c r="Z349" s="148"/>
      <c r="AE349" s="194"/>
    </row>
    <row r="350" spans="1:31" ht="15" customHeight="1" x14ac:dyDescent="0.2">
      <c r="A350" s="151">
        <f t="shared" si="108"/>
        <v>44175</v>
      </c>
      <c r="B350" s="160" t="str">
        <f t="shared" si="110"/>
        <v>To</v>
      </c>
      <c r="C350" s="161" t="str">
        <f t="shared" si="111"/>
        <v/>
      </c>
      <c r="D350" s="162"/>
      <c r="E350" s="162"/>
      <c r="F350" s="142" t="str">
        <f t="shared" si="112"/>
        <v/>
      </c>
      <c r="G350" s="270"/>
      <c r="H350" s="270"/>
      <c r="I350" s="270"/>
      <c r="J350" s="143" t="str">
        <f>IF(OR(AND(C350&lt;&gt;"",D350&gt;E350,WEEKDAY(A350,2)=5),AND(C350="",WEEKDAY(A350,2)&gt;5)),IF(D350="","",ColTime(Data!$J$3,Data!$L$3,D350,E350)),"")</f>
        <v/>
      </c>
      <c r="K350" s="143" t="str">
        <f t="shared" si="113"/>
        <v/>
      </c>
      <c r="L350" s="144" t="str">
        <f t="shared" si="114"/>
        <v/>
      </c>
      <c r="M350" s="144" t="str">
        <f>IFERROR(IF(AND(C350="",WEEKDAY(A350,2)&gt;5),IF(D350="","",(IF(E350-MAX(D350,(15/24))+(E350&lt;D350)&lt;0,0,E350-MAX(D350,(15/24))+($E350&lt;D350)))-(IF((E350-MAX(D350,(23/24))+(E350&lt;D350))&lt;0,0,(E350-MAX(D350,(23/24))+(E350&lt;D350))))),o),"")</f>
        <v/>
      </c>
      <c r="N350" s="144" t="str">
        <f t="shared" si="115"/>
        <v/>
      </c>
      <c r="O350" s="192" t="str">
        <f t="shared" si="116"/>
        <v/>
      </c>
      <c r="P350" s="192" t="str">
        <f t="shared" si="117"/>
        <v/>
      </c>
      <c r="Q350" s="146" t="str">
        <f t="shared" si="109"/>
        <v/>
      </c>
      <c r="R350" s="144" t="str">
        <f>IFERROR(IF(OR(AND(C350="",D350&lt;E350,OR(WEEKDAY(A350,2)=1,WEEKDAY(A350,2)&gt;=6)),AND(C350="",D350&gt;E350,OR(WEEKDAY(A350,2)&gt;=5)),AND(C350&lt;&gt;"",D350&gt;E350,WEEKDAY(A350,2)&gt;=5)),ColTime(Data!$J$6,Data!$L$6,D350,E350),""),"")</f>
        <v/>
      </c>
      <c r="S350" s="212" t="str">
        <f>IFERROR(IF(OR(AND(WEEKDAY(A350,2)&gt;1,WEEKDAY(A350,2)&lt;6,D350&lt;E350,C350=""),AND(C350="",WEEKDAY(A350,2)=1,E350&lt;D350),AND(C350&lt;&gt;"",D350&lt;E350,WEEKDAY(A350,2)&gt;1,WEEKDAY(A350,2)&lt;4),AND(C350&lt;&gt;"",D350&gt;E350,WEEKDAY(A350,2)=1)),ColTime(Data!$J$6,Data!$L$6,D350,E350),""),"")</f>
        <v/>
      </c>
      <c r="T350" s="212"/>
      <c r="U350" s="213" t="str">
        <f>IF(F350="","",IF(AND(C350&lt;&gt;"",OR(D350&lt;E350,AND(D350&gt;E350,C656&lt;&gt;""))),ColTime(Data!$J$6,Data!$L$6,D350,E350),""))</f>
        <v/>
      </c>
      <c r="V350" s="214"/>
      <c r="W350" s="148"/>
      <c r="Z350" s="148"/>
      <c r="AE350" s="194"/>
    </row>
    <row r="351" spans="1:31" ht="15" customHeight="1" x14ac:dyDescent="0.2">
      <c r="A351" s="151">
        <f t="shared" si="108"/>
        <v>44176</v>
      </c>
      <c r="B351" s="160" t="str">
        <f t="shared" si="110"/>
        <v>Fr</v>
      </c>
      <c r="C351" s="161" t="str">
        <f t="shared" si="111"/>
        <v/>
      </c>
      <c r="D351" s="162"/>
      <c r="E351" s="162"/>
      <c r="F351" s="142" t="str">
        <f t="shared" si="112"/>
        <v/>
      </c>
      <c r="G351" s="270"/>
      <c r="H351" s="270"/>
      <c r="I351" s="270"/>
      <c r="J351" s="143" t="str">
        <f>IF(OR(AND(C351&lt;&gt;"",D351&gt;E351,WEEKDAY(A351,2)=5),AND(C351="",WEEKDAY(A351,2)&gt;5)),IF(D351="","",ColTime(Data!$J$3,Data!$L$3,D351,E351)),"")</f>
        <v/>
      </c>
      <c r="K351" s="143" t="str">
        <f t="shared" si="113"/>
        <v/>
      </c>
      <c r="L351" s="144" t="str">
        <f t="shared" si="114"/>
        <v/>
      </c>
      <c r="M351" s="144" t="str">
        <f>IFERROR(IF(AND(C351="",WEEKDAY(A351,2)&gt;5),IF(D351="","",(IF(E351-MAX(D351,(15/24))+(E351&lt;D351)&lt;0,0,E351-MAX(D351,(15/24))+($E351&lt;D351)))-(IF((E351-MAX(D351,(23/24))+(E351&lt;D351))&lt;0,0,(E351-MAX(D351,(23/24))+(E351&lt;D351))))),o),"")</f>
        <v/>
      </c>
      <c r="N351" s="144" t="str">
        <f t="shared" si="115"/>
        <v/>
      </c>
      <c r="O351" s="192" t="str">
        <f t="shared" si="116"/>
        <v/>
      </c>
      <c r="P351" s="192" t="str">
        <f t="shared" si="117"/>
        <v/>
      </c>
      <c r="Q351" s="146" t="str">
        <f t="shared" si="109"/>
        <v/>
      </c>
      <c r="R351" s="144" t="str">
        <f>IFERROR(IF(OR(AND(C351="",D351&lt;E351,OR(WEEKDAY(A351,2)=1,WEEKDAY(A351,2)&gt;=6)),AND(C351="",D351&gt;E351,OR(WEEKDAY(A351,2)&gt;=5)),AND(C351&lt;&gt;"",D351&gt;E351,WEEKDAY(A351,2)&gt;=5)),ColTime(Data!$J$6,Data!$L$6,D351,E351),""),"")</f>
        <v/>
      </c>
      <c r="S351" s="212" t="str">
        <f>IFERROR(IF(OR(AND(WEEKDAY(A351,2)&gt;1,WEEKDAY(A351,2)&lt;6,D351&lt;E351,C351=""),AND(C351="",WEEKDAY(A351,2)=1,E351&lt;D351),AND(C351&lt;&gt;"",D351&lt;E351,WEEKDAY(A351,2)&gt;1,WEEKDAY(A351,2)&lt;4),AND(C351&lt;&gt;"",D351&gt;E351,WEEKDAY(A351,2)=1)),ColTime(Data!$J$6,Data!$L$6,D351,E351),""),"")</f>
        <v/>
      </c>
      <c r="T351" s="212"/>
      <c r="U351" s="213" t="str">
        <f>IF(F351="","",IF(AND(C351&lt;&gt;"",OR(D351&lt;E351,AND(D351&gt;E351,C657&lt;&gt;""))),ColTime(Data!$J$6,Data!$L$6,D351,E351),""))</f>
        <v/>
      </c>
      <c r="V351" s="214"/>
      <c r="W351" s="148"/>
      <c r="Z351" s="148"/>
      <c r="AE351" s="194"/>
    </row>
    <row r="352" spans="1:31" ht="15" customHeight="1" x14ac:dyDescent="0.2">
      <c r="A352" s="151">
        <f t="shared" si="108"/>
        <v>44177</v>
      </c>
      <c r="B352" s="160" t="str">
        <f t="shared" si="110"/>
        <v>Lø</v>
      </c>
      <c r="C352" s="161" t="str">
        <f t="shared" si="111"/>
        <v/>
      </c>
      <c r="D352" s="162"/>
      <c r="E352" s="162"/>
      <c r="F352" s="142" t="str">
        <f t="shared" si="112"/>
        <v/>
      </c>
      <c r="G352" s="270"/>
      <c r="H352" s="270"/>
      <c r="I352" s="270"/>
      <c r="J352" s="143" t="str">
        <f>IF(OR(AND(C352&lt;&gt;"",D352&gt;E352,WEEKDAY(A352,2)=5),AND(C352="",WEEKDAY(A352,2)&gt;5)),IF(D352="","",ColTime(Data!$J$3,Data!$L$3,D352,E352)),"")</f>
        <v/>
      </c>
      <c r="K352" s="143" t="str">
        <f t="shared" si="113"/>
        <v/>
      </c>
      <c r="L352" s="144" t="str">
        <f t="shared" si="114"/>
        <v/>
      </c>
      <c r="M352" s="144" t="str">
        <f>IFERROR(IF(AND(C352="",WEEKDAY(A352,2)&gt;5),IF(D352="","",(IF(E352-MAX(D352,(15/24))+(E352&lt;D352)&lt;0,0,E352-MAX(D352,(15/24))+($E352&lt;D352)))-(IF((E352-MAX(D352,(23/24))+(E352&lt;D352))&lt;0,0,(E352-MAX(D352,(23/24))+(E352&lt;D352))))),o),"")</f>
        <v/>
      </c>
      <c r="N352" s="144" t="str">
        <f t="shared" si="115"/>
        <v/>
      </c>
      <c r="O352" s="192" t="str">
        <f t="shared" si="116"/>
        <v/>
      </c>
      <c r="P352" s="192" t="str">
        <f t="shared" si="117"/>
        <v/>
      </c>
      <c r="Q352" s="146" t="str">
        <f t="shared" si="109"/>
        <v/>
      </c>
      <c r="R352" s="144" t="str">
        <f>IFERROR(IF(OR(AND(C352="",D352&lt;E352,OR(WEEKDAY(A352,2)=1,WEEKDAY(A352,2)&gt;=6)),AND(C352="",D352&gt;E352,OR(WEEKDAY(A352,2)&gt;=5)),AND(C352&lt;&gt;"",D352&gt;E352,WEEKDAY(A352,2)&gt;=5)),ColTime(Data!$J$6,Data!$L$6,D352,E352),""),"")</f>
        <v/>
      </c>
      <c r="S352" s="212" t="str">
        <f>IFERROR(IF(OR(AND(WEEKDAY(A352,2)&gt;1,WEEKDAY(A352,2)&lt;6,D352&lt;E352,C352=""),AND(C352="",WEEKDAY(A352,2)=1,E352&lt;D352),AND(C352&lt;&gt;"",D352&lt;E352,WEEKDAY(A352,2)&gt;1,WEEKDAY(A352,2)&lt;4),AND(C352&lt;&gt;"",D352&gt;E352,WEEKDAY(A352,2)=1)),ColTime(Data!$J$6,Data!$L$6,D352,E352),""),"")</f>
        <v/>
      </c>
      <c r="T352" s="212"/>
      <c r="U352" s="213" t="str">
        <f>IF(F352="","",IF(AND(C352&lt;&gt;"",OR(D352&lt;E352,AND(D352&gt;E352,C658&lt;&gt;""))),ColTime(Data!$J$6,Data!$L$6,D352,E352),""))</f>
        <v/>
      </c>
      <c r="V352" s="214"/>
      <c r="W352" s="148"/>
      <c r="Z352" s="148"/>
      <c r="AE352" s="194"/>
    </row>
    <row r="353" spans="1:31" ht="15" customHeight="1" x14ac:dyDescent="0.2">
      <c r="A353" s="151">
        <f t="shared" si="108"/>
        <v>44178</v>
      </c>
      <c r="B353" s="160" t="str">
        <f t="shared" si="110"/>
        <v>Sø</v>
      </c>
      <c r="C353" s="161" t="str">
        <f t="shared" si="111"/>
        <v/>
      </c>
      <c r="D353" s="162"/>
      <c r="E353" s="162"/>
      <c r="F353" s="142" t="str">
        <f t="shared" si="112"/>
        <v/>
      </c>
      <c r="G353" s="270"/>
      <c r="H353" s="270"/>
      <c r="I353" s="270"/>
      <c r="J353" s="143" t="str">
        <f>IF(OR(AND(C353&lt;&gt;"",D353&gt;E353,WEEKDAY(A353,2)=5),AND(C353="",WEEKDAY(A353,2)&gt;5)),IF(D353="","",ColTime(Data!$J$3,Data!$L$3,D353,E353)),"")</f>
        <v/>
      </c>
      <c r="K353" s="143" t="str">
        <f t="shared" si="113"/>
        <v/>
      </c>
      <c r="L353" s="144" t="str">
        <f t="shared" si="114"/>
        <v/>
      </c>
      <c r="M353" s="144" t="str">
        <f>IFERROR(IF(AND(C353="",WEEKDAY(A353,2)&gt;5),IF(D353="","",(IF(E353-MAX(D353,(15/24))+(E353&lt;D353)&lt;0,0,E353-MAX(D353,(15/24))+($E353&lt;D353)))-(IF((E353-MAX(D353,(23/24))+(E353&lt;D353))&lt;0,0,(E353-MAX(D353,(23/24))+(E353&lt;D353))))),o),"")</f>
        <v/>
      </c>
      <c r="N353" s="144" t="str">
        <f t="shared" si="115"/>
        <v/>
      </c>
      <c r="O353" s="192" t="str">
        <f t="shared" si="116"/>
        <v/>
      </c>
      <c r="P353" s="192" t="str">
        <f t="shared" si="117"/>
        <v/>
      </c>
      <c r="Q353" s="146" t="str">
        <f t="shared" si="109"/>
        <v/>
      </c>
      <c r="R353" s="144" t="str">
        <f>IFERROR(IF(OR(AND(C353="",D353&lt;E353,OR(WEEKDAY(A353,2)=1,WEEKDAY(A353,2)&gt;=6)),AND(C353="",D353&gt;E353,OR(WEEKDAY(A353,2)&gt;=5)),AND(C353&lt;&gt;"",D353&gt;E353,WEEKDAY(A353,2)&gt;=5)),ColTime(Data!$J$6,Data!$L$6,D353,E353),""),"")</f>
        <v/>
      </c>
      <c r="S353" s="212" t="str">
        <f>IFERROR(IF(OR(AND(WEEKDAY(A353,2)&gt;1,WEEKDAY(A353,2)&lt;6,D353&lt;E353,C353=""),AND(C353="",WEEKDAY(A353,2)=1,E353&lt;D353),AND(C353&lt;&gt;"",D353&lt;E353,WEEKDAY(A353,2)&gt;1,WEEKDAY(A353,2)&lt;4),AND(C353&lt;&gt;"",D353&gt;E353,WEEKDAY(A353,2)=1)),ColTime(Data!$J$6,Data!$L$6,D353,E353),""),"")</f>
        <v/>
      </c>
      <c r="T353" s="212"/>
      <c r="U353" s="213" t="str">
        <f>IF(F353="","",IF(AND(C353&lt;&gt;"",OR(D353&lt;E353,AND(D353&gt;E353,C659&lt;&gt;""))),ColTime(Data!$J$6,Data!$L$6,D353,E353),""))</f>
        <v/>
      </c>
      <c r="V353" s="214"/>
      <c r="W353" s="148"/>
      <c r="Z353" s="148"/>
      <c r="AE353" s="194"/>
    </row>
    <row r="354" spans="1:31" ht="15" customHeight="1" x14ac:dyDescent="0.2">
      <c r="A354" s="151">
        <f t="shared" si="108"/>
        <v>44179</v>
      </c>
      <c r="B354" s="160" t="str">
        <f t="shared" si="110"/>
        <v>Ma</v>
      </c>
      <c r="C354" s="161" t="str">
        <f t="shared" si="111"/>
        <v/>
      </c>
      <c r="D354" s="162"/>
      <c r="E354" s="162"/>
      <c r="F354" s="142" t="str">
        <f t="shared" si="112"/>
        <v/>
      </c>
      <c r="G354" s="270"/>
      <c r="H354" s="270"/>
      <c r="I354" s="270"/>
      <c r="J354" s="143" t="str">
        <f>IF(OR(AND(C354&lt;&gt;"",D354&gt;E354,WEEKDAY(A354,2)=5),AND(C354="",WEEKDAY(A354,2)&gt;5)),IF(D354="","",ColTime(Data!$J$3,Data!$L$3,D354,E354)),"")</f>
        <v/>
      </c>
      <c r="K354" s="143" t="str">
        <f t="shared" si="113"/>
        <v/>
      </c>
      <c r="L354" s="144" t="str">
        <f t="shared" si="114"/>
        <v/>
      </c>
      <c r="M354" s="144" t="str">
        <f>IFERROR(IF(AND(C354="",WEEKDAY(A354,2)&gt;5),IF(D354="","",(IF(E354-MAX(D354,(15/24))+(E354&lt;D354)&lt;0,0,E354-MAX(D354,(15/24))+($E354&lt;D354)))-(IF((E354-MAX(D354,(23/24))+(E354&lt;D354))&lt;0,0,(E354-MAX(D354,(23/24))+(E354&lt;D354))))),o),"")</f>
        <v/>
      </c>
      <c r="N354" s="144" t="str">
        <f t="shared" si="115"/>
        <v/>
      </c>
      <c r="O354" s="192" t="str">
        <f t="shared" si="116"/>
        <v/>
      </c>
      <c r="P354" s="192" t="str">
        <f t="shared" si="117"/>
        <v/>
      </c>
      <c r="Q354" s="146" t="str">
        <f t="shared" si="109"/>
        <v/>
      </c>
      <c r="R354" s="144" t="str">
        <f>IFERROR(IF(OR(AND(C354="",D354&lt;E354,OR(WEEKDAY(A354,2)=1,WEEKDAY(A354,2)&gt;=6)),AND(C354="",D354&gt;E354,OR(WEEKDAY(A354,2)&gt;=5)),AND(C354&lt;&gt;"",D354&gt;E354,WEEKDAY(A354,2)&gt;=5)),ColTime(Data!$J$6,Data!$L$6,D354,E354),""),"")</f>
        <v/>
      </c>
      <c r="S354" s="212" t="str">
        <f>IFERROR(IF(OR(AND(WEEKDAY(A354,2)&gt;1,WEEKDAY(A354,2)&lt;6,D354&lt;E354,C354=""),AND(C354="",WEEKDAY(A354,2)=1,E354&lt;D354),AND(C354&lt;&gt;"",D354&lt;E354,WEEKDAY(A354,2)&gt;1,WEEKDAY(A354,2)&lt;4),AND(C354&lt;&gt;"",D354&gt;E354,WEEKDAY(A354,2)=1)),ColTime(Data!$J$6,Data!$L$6,D354,E354),""),"")</f>
        <v/>
      </c>
      <c r="T354" s="212"/>
      <c r="U354" s="213" t="str">
        <f>IF(F354="","",IF(AND(C354&lt;&gt;"",OR(D354&lt;E354,AND(D354&gt;E354,C660&lt;&gt;""))),ColTime(Data!$J$6,Data!$L$6,D354,E354),""))</f>
        <v/>
      </c>
      <c r="V354" s="214"/>
      <c r="W354" s="148"/>
      <c r="Z354" s="148"/>
      <c r="AE354" s="194"/>
    </row>
    <row r="355" spans="1:31" ht="15" customHeight="1" x14ac:dyDescent="0.2">
      <c r="A355" s="151">
        <f t="shared" si="108"/>
        <v>44180</v>
      </c>
      <c r="B355" s="160" t="str">
        <f t="shared" si="110"/>
        <v>Ti</v>
      </c>
      <c r="C355" s="161" t="str">
        <f t="shared" si="111"/>
        <v/>
      </c>
      <c r="D355" s="162"/>
      <c r="E355" s="162"/>
      <c r="F355" s="142" t="str">
        <f t="shared" si="112"/>
        <v/>
      </c>
      <c r="G355" s="270"/>
      <c r="H355" s="270"/>
      <c r="I355" s="270"/>
      <c r="J355" s="143" t="str">
        <f>IF(OR(AND(C355&lt;&gt;"",D355&gt;E355,WEEKDAY(A355,2)=5),AND(C355="",WEEKDAY(A355,2)&gt;5)),IF(D355="","",ColTime(Data!$J$3,Data!$L$3,D355,E355)),"")</f>
        <v/>
      </c>
      <c r="K355" s="143" t="str">
        <f t="shared" si="113"/>
        <v/>
      </c>
      <c r="L355" s="144" t="str">
        <f t="shared" si="114"/>
        <v/>
      </c>
      <c r="M355" s="144" t="str">
        <f>IFERROR(IF(AND(C355="",WEEKDAY(A355,2)&gt;5),IF(D355="","",(IF(E355-MAX(D355,(15/24))+(E355&lt;D355)&lt;0,0,E355-MAX(D355,(15/24))+($E355&lt;D355)))-(IF((E355-MAX(D355,(23/24))+(E355&lt;D355))&lt;0,0,(E355-MAX(D355,(23/24))+(E355&lt;D355))))),o),"")</f>
        <v/>
      </c>
      <c r="N355" s="144" t="str">
        <f t="shared" si="115"/>
        <v/>
      </c>
      <c r="O355" s="192" t="str">
        <f t="shared" si="116"/>
        <v/>
      </c>
      <c r="P355" s="192" t="str">
        <f t="shared" si="117"/>
        <v/>
      </c>
      <c r="Q355" s="146" t="str">
        <f t="shared" si="109"/>
        <v/>
      </c>
      <c r="R355" s="144" t="str">
        <f>IFERROR(IF(OR(AND(C355="",D355&lt;E355,OR(WEEKDAY(A355,2)=1,WEEKDAY(A355,2)&gt;=6)),AND(C355="",D355&gt;E355,OR(WEEKDAY(A355,2)&gt;=5)),AND(C355&lt;&gt;"",D355&gt;E355,WEEKDAY(A355,2)&gt;=5)),ColTime(Data!$J$6,Data!$L$6,D355,E355),""),"")</f>
        <v/>
      </c>
      <c r="S355" s="212" t="str">
        <f>IFERROR(IF(OR(AND(WEEKDAY(A355,2)&gt;1,WEEKDAY(A355,2)&lt;6,D355&lt;E355,C355=""),AND(C355="",WEEKDAY(A355,2)=1,E355&lt;D355),AND(C355&lt;&gt;"",D355&lt;E355,WEEKDAY(A355,2)&gt;1,WEEKDAY(A355,2)&lt;4),AND(C355&lt;&gt;"",D355&gt;E355,WEEKDAY(A355,2)=1)),ColTime(Data!$J$6,Data!$L$6,D355,E355),""),"")</f>
        <v/>
      </c>
      <c r="T355" s="212"/>
      <c r="U355" s="213" t="str">
        <f>IF(F355="","",IF(AND(C355&lt;&gt;"",OR(D355&lt;E355,AND(D355&gt;E355,C661&lt;&gt;""))),ColTime(Data!$J$6,Data!$L$6,D355,E355),""))</f>
        <v/>
      </c>
      <c r="V355" s="214"/>
      <c r="W355" s="148"/>
      <c r="Z355" s="148"/>
      <c r="AE355" s="194"/>
    </row>
    <row r="356" spans="1:31" ht="15" customHeight="1" x14ac:dyDescent="0.2">
      <c r="A356" s="151">
        <f t="shared" si="108"/>
        <v>44181</v>
      </c>
      <c r="B356" s="160" t="str">
        <f t="shared" si="110"/>
        <v>On</v>
      </c>
      <c r="C356" s="161" t="str">
        <f t="shared" si="111"/>
        <v/>
      </c>
      <c r="D356" s="162"/>
      <c r="E356" s="162"/>
      <c r="F356" s="142" t="str">
        <f t="shared" si="112"/>
        <v/>
      </c>
      <c r="G356" s="270"/>
      <c r="H356" s="270"/>
      <c r="I356" s="270"/>
      <c r="J356" s="143" t="str">
        <f>IF(OR(AND(C356&lt;&gt;"",D356&gt;E356,WEEKDAY(A356,2)=5),AND(C356="",WEEKDAY(A356,2)&gt;5)),IF(D356="","",ColTime(Data!$J$3,Data!$L$3,D356,E356)),"")</f>
        <v/>
      </c>
      <c r="K356" s="143" t="str">
        <f t="shared" si="113"/>
        <v/>
      </c>
      <c r="L356" s="144" t="str">
        <f t="shared" si="114"/>
        <v/>
      </c>
      <c r="M356" s="144" t="str">
        <f>IFERROR(IF(AND(C356="",WEEKDAY(A356,2)&gt;5),IF(D356="","",(IF(E356-MAX(D356,(15/24))+(E356&lt;D356)&lt;0,0,E356-MAX(D356,(15/24))+($E356&lt;D356)))-(IF((E356-MAX(D356,(23/24))+(E356&lt;D356))&lt;0,0,(E356-MAX(D356,(23/24))+(E356&lt;D356))))),o),"")</f>
        <v/>
      </c>
      <c r="N356" s="144" t="str">
        <f t="shared" si="115"/>
        <v/>
      </c>
      <c r="O356" s="192" t="str">
        <f t="shared" si="116"/>
        <v/>
      </c>
      <c r="P356" s="192" t="str">
        <f t="shared" si="117"/>
        <v/>
      </c>
      <c r="Q356" s="146" t="str">
        <f t="shared" si="109"/>
        <v/>
      </c>
      <c r="R356" s="144" t="str">
        <f>IFERROR(IF(OR(AND(C356="",D356&lt;E356,OR(WEEKDAY(A356,2)=1,WEEKDAY(A356,2)&gt;=6)),AND(C356="",D356&gt;E356,OR(WEEKDAY(A356,2)&gt;=5)),AND(C356&lt;&gt;"",D356&gt;E356,WEEKDAY(A356,2)&gt;=5)),ColTime(Data!$J$6,Data!$L$6,D356,E356),""),"")</f>
        <v/>
      </c>
      <c r="S356" s="212" t="str">
        <f>IFERROR(IF(OR(AND(WEEKDAY(A356,2)&gt;1,WEEKDAY(A356,2)&lt;6,D356&lt;E356,C356=""),AND(C356="",WEEKDAY(A356,2)=1,E356&lt;D356),AND(C356&lt;&gt;"",D356&lt;E356,WEEKDAY(A356,2)&gt;1,WEEKDAY(A356,2)&lt;4),AND(C356&lt;&gt;"",D356&gt;E356,WEEKDAY(A356,2)=1)),ColTime(Data!$J$6,Data!$L$6,D356,E356),""),"")</f>
        <v/>
      </c>
      <c r="T356" s="212"/>
      <c r="U356" s="213" t="str">
        <f>IF(F356="","",IF(AND(C356&lt;&gt;"",OR(D356&lt;E356,AND(D356&gt;E356,C662&lt;&gt;""))),ColTime(Data!$J$6,Data!$L$6,D356,E356),""))</f>
        <v/>
      </c>
      <c r="V356" s="214"/>
      <c r="W356" s="148"/>
      <c r="Z356" s="148"/>
      <c r="AE356" s="194"/>
    </row>
    <row r="357" spans="1:31" ht="15" customHeight="1" x14ac:dyDescent="0.2">
      <c r="A357" s="151">
        <f t="shared" si="108"/>
        <v>44182</v>
      </c>
      <c r="B357" s="160" t="str">
        <f t="shared" si="110"/>
        <v>To</v>
      </c>
      <c r="C357" s="161" t="str">
        <f t="shared" si="111"/>
        <v/>
      </c>
      <c r="D357" s="162"/>
      <c r="E357" s="162"/>
      <c r="F357" s="142" t="str">
        <f t="shared" si="112"/>
        <v/>
      </c>
      <c r="G357" s="270"/>
      <c r="H357" s="270"/>
      <c r="I357" s="270"/>
      <c r="J357" s="143" t="str">
        <f>IF(OR(AND(C357&lt;&gt;"",D357&gt;E357,WEEKDAY(A357,2)=5),AND(C357="",WEEKDAY(A357,2)&gt;5)),IF(D357="","",ColTime(Data!$J$3,Data!$L$3,D357,E357)),"")</f>
        <v/>
      </c>
      <c r="K357" s="143" t="str">
        <f t="shared" si="113"/>
        <v/>
      </c>
      <c r="L357" s="144" t="str">
        <f t="shared" si="114"/>
        <v/>
      </c>
      <c r="M357" s="144" t="str">
        <f>IFERROR(IF(AND(C357="",WEEKDAY(A357,2)&gt;5),IF(D357="","",(IF(E357-MAX(D357,(15/24))+(E357&lt;D357)&lt;0,0,E357-MAX(D357,(15/24))+($E357&lt;D357)))-(IF((E357-MAX(D357,(23/24))+(E357&lt;D357))&lt;0,0,(E357-MAX(D357,(23/24))+(E357&lt;D357))))),o),"")</f>
        <v/>
      </c>
      <c r="N357" s="144" t="str">
        <f t="shared" si="115"/>
        <v/>
      </c>
      <c r="O357" s="192" t="str">
        <f t="shared" si="116"/>
        <v/>
      </c>
      <c r="P357" s="192" t="str">
        <f t="shared" si="117"/>
        <v/>
      </c>
      <c r="Q357" s="146" t="str">
        <f t="shared" si="109"/>
        <v/>
      </c>
      <c r="R357" s="144" t="str">
        <f>IFERROR(IF(OR(AND(C357="",D357&lt;E357,OR(WEEKDAY(A357,2)=1,WEEKDAY(A357,2)&gt;=6)),AND(C357="",D357&gt;E357,OR(WEEKDAY(A357,2)&gt;=5)),AND(C357&lt;&gt;"",D357&gt;E357,WEEKDAY(A357,2)&gt;=5)),ColTime(Data!$J$6,Data!$L$6,D357,E357),""),"")</f>
        <v/>
      </c>
      <c r="S357" s="212" t="str">
        <f>IFERROR(IF(OR(AND(WEEKDAY(A357,2)&gt;1,WEEKDAY(A357,2)&lt;6,D357&lt;E357,C357=""),AND(C357="",WEEKDAY(A357,2)=1,E357&lt;D357),AND(C357&lt;&gt;"",D357&lt;E357,WEEKDAY(A357,2)&gt;1,WEEKDAY(A357,2)&lt;4),AND(C357&lt;&gt;"",D357&gt;E357,WEEKDAY(A357,2)=1)),ColTime(Data!$J$6,Data!$L$6,D357,E357),""),"")</f>
        <v/>
      </c>
      <c r="T357" s="212"/>
      <c r="U357" s="213" t="str">
        <f>IF(F357="","",IF(AND(C357&lt;&gt;"",OR(D357&lt;E357,AND(D357&gt;E357,C663&lt;&gt;""))),ColTime(Data!$J$6,Data!$L$6,D357,E357),""))</f>
        <v/>
      </c>
      <c r="V357" s="214"/>
      <c r="W357" s="148"/>
      <c r="Z357" s="148"/>
      <c r="AE357" s="194"/>
    </row>
    <row r="358" spans="1:31" ht="15" customHeight="1" x14ac:dyDescent="0.2">
      <c r="A358" s="151">
        <f t="shared" si="108"/>
        <v>44183</v>
      </c>
      <c r="B358" s="160" t="str">
        <f t="shared" si="110"/>
        <v>Fr</v>
      </c>
      <c r="C358" s="161" t="str">
        <f t="shared" si="111"/>
        <v/>
      </c>
      <c r="D358" s="162"/>
      <c r="E358" s="162"/>
      <c r="F358" s="142" t="str">
        <f t="shared" si="112"/>
        <v/>
      </c>
      <c r="G358" s="270"/>
      <c r="H358" s="270"/>
      <c r="I358" s="270"/>
      <c r="J358" s="143" t="str">
        <f>IF(OR(AND(C358&lt;&gt;"",D358&gt;E358,WEEKDAY(A358,2)=5),AND(C358="",WEEKDAY(A358,2)&gt;5)),IF(D358="","",ColTime(Data!$J$3,Data!$L$3,D358,E358)),"")</f>
        <v/>
      </c>
      <c r="K358" s="143" t="str">
        <f t="shared" si="113"/>
        <v/>
      </c>
      <c r="L358" s="144" t="str">
        <f t="shared" si="114"/>
        <v/>
      </c>
      <c r="M358" s="144" t="str">
        <f>IFERROR(IF(AND(C358="",WEEKDAY(A358,2)&gt;5),IF(D358="","",(IF(E358-MAX(D358,(15/24))+(E358&lt;D358)&lt;0,0,E358-MAX(D358,(15/24))+($E358&lt;D358)))-(IF((E358-MAX(D358,(23/24))+(E358&lt;D358))&lt;0,0,(E358-MAX(D358,(23/24))+(E358&lt;D358))))),o),"")</f>
        <v/>
      </c>
      <c r="N358" s="144" t="str">
        <f t="shared" si="115"/>
        <v/>
      </c>
      <c r="O358" s="192" t="str">
        <f t="shared" si="116"/>
        <v/>
      </c>
      <c r="P358" s="192" t="str">
        <f t="shared" si="117"/>
        <v/>
      </c>
      <c r="Q358" s="146" t="str">
        <f t="shared" si="109"/>
        <v/>
      </c>
      <c r="R358" s="144" t="str">
        <f>IFERROR(IF(OR(AND(C358="",D358&lt;E358,OR(WEEKDAY(A358,2)=1,WEEKDAY(A358,2)&gt;=6)),AND(C358="",D358&gt;E358,OR(WEEKDAY(A358,2)&gt;=5)),AND(C358&lt;&gt;"",D358&gt;E358,WEEKDAY(A358,2)&gt;=5)),ColTime(Data!$J$6,Data!$L$6,D358,E358),""),"")</f>
        <v/>
      </c>
      <c r="S358" s="212" t="str">
        <f>IFERROR(IF(OR(AND(WEEKDAY(A358,2)&gt;1,WEEKDAY(A358,2)&lt;6,D358&lt;E358,C358=""),AND(C358="",WEEKDAY(A358,2)=1,E358&lt;D358),AND(C358&lt;&gt;"",D358&lt;E358,WEEKDAY(A358,2)&gt;1,WEEKDAY(A358,2)&lt;4),AND(C358&lt;&gt;"",D358&gt;E358,WEEKDAY(A358,2)=1)),ColTime(Data!$J$6,Data!$L$6,D358,E358),""),"")</f>
        <v/>
      </c>
      <c r="T358" s="212"/>
      <c r="U358" s="213" t="str">
        <f>IF(F358="","",IF(AND(C358&lt;&gt;"",OR(D358&lt;E358,AND(D358&gt;E358,C664&lt;&gt;""))),ColTime(Data!$J$6,Data!$L$6,D358,E358),""))</f>
        <v/>
      </c>
      <c r="V358" s="214"/>
      <c r="W358" s="148"/>
      <c r="Z358" s="148"/>
      <c r="AE358" s="194"/>
    </row>
    <row r="359" spans="1:31" ht="15" customHeight="1" x14ac:dyDescent="0.2">
      <c r="A359" s="151">
        <f t="shared" si="108"/>
        <v>44184</v>
      </c>
      <c r="B359" s="160" t="str">
        <f t="shared" si="110"/>
        <v>Lø</v>
      </c>
      <c r="C359" s="161" t="str">
        <f t="shared" si="111"/>
        <v/>
      </c>
      <c r="D359" s="162"/>
      <c r="E359" s="162"/>
      <c r="F359" s="142" t="str">
        <f t="shared" si="112"/>
        <v/>
      </c>
      <c r="G359" s="270"/>
      <c r="H359" s="270"/>
      <c r="I359" s="270"/>
      <c r="J359" s="143" t="str">
        <f>IF(OR(AND(C359&lt;&gt;"",D359&gt;E359,WEEKDAY(A359,2)=5),AND(C359="",WEEKDAY(A359,2)&gt;5)),IF(D359="","",ColTime(Data!$J$3,Data!$L$3,D359,E359)),"")</f>
        <v/>
      </c>
      <c r="K359" s="143" t="str">
        <f t="shared" si="113"/>
        <v/>
      </c>
      <c r="L359" s="144" t="str">
        <f t="shared" si="114"/>
        <v/>
      </c>
      <c r="M359" s="144" t="str">
        <f>IFERROR(IF(AND(C359="",WEEKDAY(A359,2)&gt;5),IF(D359="","",(IF(E359-MAX(D359,(15/24))+(E359&lt;D359)&lt;0,0,E359-MAX(D359,(15/24))+($E359&lt;D359)))-(IF((E359-MAX(D359,(23/24))+(E359&lt;D359))&lt;0,0,(E359-MAX(D359,(23/24))+(E359&lt;D359))))),o),"")</f>
        <v/>
      </c>
      <c r="N359" s="144" t="str">
        <f t="shared" si="115"/>
        <v/>
      </c>
      <c r="O359" s="192" t="str">
        <f t="shared" si="116"/>
        <v/>
      </c>
      <c r="P359" s="192" t="str">
        <f t="shared" si="117"/>
        <v/>
      </c>
      <c r="Q359" s="146" t="str">
        <f t="shared" si="109"/>
        <v/>
      </c>
      <c r="R359" s="144" t="str">
        <f>IFERROR(IF(OR(AND(C359="",D359&lt;E359,OR(WEEKDAY(A359,2)=1,WEEKDAY(A359,2)&gt;=6)),AND(C359="",D359&gt;E359,OR(WEEKDAY(A359,2)&gt;=5)),AND(C359&lt;&gt;"",D359&gt;E359,WEEKDAY(A359,2)&gt;=5)),ColTime(Data!$J$6,Data!$L$6,D359,E359),""),"")</f>
        <v/>
      </c>
      <c r="S359" s="212" t="str">
        <f>IFERROR(IF(OR(AND(WEEKDAY(A359,2)&gt;1,WEEKDAY(A359,2)&lt;6,D359&lt;E359,C359=""),AND(C359="",WEEKDAY(A359,2)=1,E359&lt;D359),AND(C359&lt;&gt;"",D359&lt;E359,WEEKDAY(A359,2)&gt;1,WEEKDAY(A359,2)&lt;4),AND(C359&lt;&gt;"",D359&gt;E359,WEEKDAY(A359,2)=1)),ColTime(Data!$J$6,Data!$L$6,D359,E359),""),"")</f>
        <v/>
      </c>
      <c r="T359" s="212"/>
      <c r="U359" s="213" t="str">
        <f>IF(F359="","",IF(AND(C359&lt;&gt;"",OR(D359&lt;E359,AND(D359&gt;E359,C665&lt;&gt;""))),ColTime(Data!$J$6,Data!$L$6,D359,E359),""))</f>
        <v/>
      </c>
      <c r="V359" s="214"/>
      <c r="W359" s="148"/>
      <c r="Z359" s="148"/>
      <c r="AE359" s="194"/>
    </row>
    <row r="360" spans="1:31" ht="15" customHeight="1" x14ac:dyDescent="0.2">
      <c r="A360" s="151">
        <f t="shared" si="108"/>
        <v>44185</v>
      </c>
      <c r="B360" s="160" t="str">
        <f t="shared" si="110"/>
        <v>Sø</v>
      </c>
      <c r="C360" s="161" t="str">
        <f t="shared" si="111"/>
        <v/>
      </c>
      <c r="D360" s="162"/>
      <c r="E360" s="162"/>
      <c r="F360" s="142" t="str">
        <f t="shared" si="112"/>
        <v/>
      </c>
      <c r="G360" s="270"/>
      <c r="H360" s="270"/>
      <c r="I360" s="270"/>
      <c r="J360" s="143" t="str">
        <f>IF(OR(AND(C360&lt;&gt;"",D360&gt;E360,WEEKDAY(A360,2)=5),AND(C360="",WEEKDAY(A360,2)&gt;5)),IF(D360="","",ColTime(Data!$J$3,Data!$L$3,D360,E360)),"")</f>
        <v/>
      </c>
      <c r="K360" s="143" t="str">
        <f t="shared" si="113"/>
        <v/>
      </c>
      <c r="L360" s="144" t="str">
        <f t="shared" si="114"/>
        <v/>
      </c>
      <c r="M360" s="144" t="str">
        <f>IFERROR(IF(AND(C360="",WEEKDAY(A360,2)&gt;5),IF(D360="","",(IF(E360-MAX(D360,(15/24))+(E360&lt;D360)&lt;0,0,E360-MAX(D360,(15/24))+($E360&lt;D360)))-(IF((E360-MAX(D360,(23/24))+(E360&lt;D360))&lt;0,0,(E360-MAX(D360,(23/24))+(E360&lt;D360))))),o),"")</f>
        <v/>
      </c>
      <c r="N360" s="144" t="str">
        <f t="shared" si="115"/>
        <v/>
      </c>
      <c r="O360" s="192" t="str">
        <f t="shared" si="116"/>
        <v/>
      </c>
      <c r="P360" s="192" t="str">
        <f t="shared" si="117"/>
        <v/>
      </c>
      <c r="Q360" s="146" t="str">
        <f t="shared" si="109"/>
        <v/>
      </c>
      <c r="R360" s="144" t="str">
        <f>IFERROR(IF(OR(AND(C360="",D360&lt;E360,OR(WEEKDAY(A360,2)=1,WEEKDAY(A360,2)&gt;=6)),AND(C360="",D360&gt;E360,OR(WEEKDAY(A360,2)&gt;=5)),AND(C360&lt;&gt;"",D360&gt;E360,WEEKDAY(A360,2)&gt;=5)),ColTime(Data!$J$6,Data!$L$6,D360,E360),""),"")</f>
        <v/>
      </c>
      <c r="S360" s="212" t="str">
        <f>IFERROR(IF(OR(AND(WEEKDAY(A360,2)&gt;1,WEEKDAY(A360,2)&lt;6,D360&lt;E360,C360=""),AND(C360="",WEEKDAY(A360,2)=1,E360&lt;D360),AND(C360&lt;&gt;"",D360&lt;E360,WEEKDAY(A360,2)&gt;1,WEEKDAY(A360,2)&lt;4),AND(C360&lt;&gt;"",D360&gt;E360,WEEKDAY(A360,2)=1)),ColTime(Data!$J$6,Data!$L$6,D360,E360),""),"")</f>
        <v/>
      </c>
      <c r="T360" s="212"/>
      <c r="U360" s="213" t="str">
        <f>IF(F360="","",IF(AND(C360&lt;&gt;"",OR(D360&lt;E360,AND(D360&gt;E360,C666&lt;&gt;""))),ColTime(Data!$J$6,Data!$L$6,D360,E360),""))</f>
        <v/>
      </c>
      <c r="V360" s="214"/>
      <c r="W360" s="148"/>
      <c r="Z360" s="148"/>
      <c r="AE360" s="194"/>
    </row>
    <row r="361" spans="1:31" ht="15" customHeight="1" x14ac:dyDescent="0.2">
      <c r="A361" s="151">
        <f t="shared" si="108"/>
        <v>44186</v>
      </c>
      <c r="B361" s="160" t="str">
        <f t="shared" si="110"/>
        <v>Ma</v>
      </c>
      <c r="C361" s="161" t="str">
        <f t="shared" si="111"/>
        <v/>
      </c>
      <c r="D361" s="162"/>
      <c r="E361" s="162"/>
      <c r="F361" s="142" t="str">
        <f t="shared" si="112"/>
        <v/>
      </c>
      <c r="G361" s="270"/>
      <c r="H361" s="270"/>
      <c r="I361" s="270"/>
      <c r="J361" s="143" t="str">
        <f>IF(OR(AND(C361&lt;&gt;"",D361&gt;E361,WEEKDAY(A361,2)=5),AND(C361="",WEEKDAY(A361,2)&gt;5)),IF(D361="","",ColTime(Data!$J$3,Data!$L$3,D361,E361)),"")</f>
        <v/>
      </c>
      <c r="K361" s="143" t="str">
        <f t="shared" si="113"/>
        <v/>
      </c>
      <c r="L361" s="144" t="str">
        <f t="shared" si="114"/>
        <v/>
      </c>
      <c r="M361" s="144" t="str">
        <f>IFERROR(IF(AND(C361="",WEEKDAY(A361,2)&gt;5),IF(D361="","",(IF(E361-MAX(D361,(15/24))+(E361&lt;D361)&lt;0,0,E361-MAX(D361,(15/24))+($E361&lt;D361)))-(IF((E361-MAX(D361,(23/24))+(E361&lt;D361))&lt;0,0,(E361-MAX(D361,(23/24))+(E361&lt;D361))))),o),"")</f>
        <v/>
      </c>
      <c r="N361" s="144" t="str">
        <f t="shared" si="115"/>
        <v/>
      </c>
      <c r="O361" s="192" t="str">
        <f t="shared" si="116"/>
        <v/>
      </c>
      <c r="P361" s="192" t="str">
        <f t="shared" si="117"/>
        <v/>
      </c>
      <c r="Q361" s="146" t="str">
        <f t="shared" si="109"/>
        <v/>
      </c>
      <c r="R361" s="144" t="str">
        <f>IFERROR(IF(OR(AND(C361="",D361&lt;E361,OR(WEEKDAY(A361,2)=1,WEEKDAY(A361,2)&gt;=6)),AND(C361="",D361&gt;E361,OR(WEEKDAY(A361,2)&gt;=5)),AND(C361&lt;&gt;"",D361&gt;E361,WEEKDAY(A361,2)&gt;=5)),ColTime(Data!$J$6,Data!$L$6,D361,E361),""),"")</f>
        <v/>
      </c>
      <c r="S361" s="212" t="str">
        <f>IFERROR(IF(OR(AND(WEEKDAY(A361,2)&gt;1,WEEKDAY(A361,2)&lt;6,D361&lt;E361,C361=""),AND(C361="",WEEKDAY(A361,2)=1,E361&lt;D361),AND(C361&lt;&gt;"",D361&lt;E361,WEEKDAY(A361,2)&gt;1,WEEKDAY(A361,2)&lt;4),AND(C361&lt;&gt;"",D361&gt;E361,WEEKDAY(A361,2)=1)),ColTime(Data!$J$6,Data!$L$6,D361,E361),""),"")</f>
        <v/>
      </c>
      <c r="T361" s="212"/>
      <c r="U361" s="213" t="str">
        <f>IF(F361="","",IF(AND(C361&lt;&gt;"",OR(D361&lt;E361,AND(D361&gt;E361,C667&lt;&gt;""))),ColTime(Data!$J$6,Data!$L$6,D361,E361),""))</f>
        <v/>
      </c>
      <c r="V361" s="214"/>
      <c r="W361" s="148"/>
      <c r="Z361" s="148"/>
      <c r="AE361" s="194"/>
    </row>
    <row r="362" spans="1:31" ht="15" customHeight="1" x14ac:dyDescent="0.2">
      <c r="A362" s="151">
        <f t="shared" si="108"/>
        <v>44187</v>
      </c>
      <c r="B362" s="160" t="str">
        <f t="shared" si="110"/>
        <v>Ti</v>
      </c>
      <c r="C362" s="161" t="str">
        <f t="shared" si="111"/>
        <v/>
      </c>
      <c r="D362" s="162"/>
      <c r="E362" s="162"/>
      <c r="F362" s="142" t="str">
        <f t="shared" si="112"/>
        <v/>
      </c>
      <c r="G362" s="270"/>
      <c r="H362" s="270"/>
      <c r="I362" s="270"/>
      <c r="J362" s="143" t="str">
        <f>IF(OR(AND(C362&lt;&gt;"",D362&gt;E362,WEEKDAY(A362,2)=5),AND(C362="",WEEKDAY(A362,2)&gt;5)),IF(D362="","",ColTime(Data!$J$3,Data!$L$3,D362,E362)),"")</f>
        <v/>
      </c>
      <c r="K362" s="143" t="str">
        <f t="shared" si="113"/>
        <v/>
      </c>
      <c r="L362" s="144" t="str">
        <f t="shared" si="114"/>
        <v/>
      </c>
      <c r="M362" s="144" t="str">
        <f>IFERROR(IF(AND(C362="",WEEKDAY(A362,2)&gt;5),IF(D362="","",(IF(E362-MAX(D362,(15/24))+(E362&lt;D362)&lt;0,0,E362-MAX(D362,(15/24))+($E362&lt;D362)))-(IF((E362-MAX(D362,(23/24))+(E362&lt;D362))&lt;0,0,(E362-MAX(D362,(23/24))+(E362&lt;D362))))),o),"")</f>
        <v/>
      </c>
      <c r="N362" s="144" t="str">
        <f t="shared" si="115"/>
        <v/>
      </c>
      <c r="O362" s="192" t="str">
        <f t="shared" si="116"/>
        <v/>
      </c>
      <c r="P362" s="192" t="str">
        <f t="shared" si="117"/>
        <v/>
      </c>
      <c r="Q362" s="146" t="str">
        <f t="shared" si="109"/>
        <v/>
      </c>
      <c r="R362" s="144" t="str">
        <f>IFERROR(IF(OR(AND(C362="",D362&lt;E362,OR(WEEKDAY(A362,2)=1,WEEKDAY(A362,2)&gt;=6)),AND(C362="",D362&gt;E362,OR(WEEKDAY(A362,2)&gt;=5)),AND(C362&lt;&gt;"",D362&gt;E362,WEEKDAY(A362,2)&gt;=5)),ColTime(Data!$J$6,Data!$L$6,D362,E362),""),"")</f>
        <v/>
      </c>
      <c r="S362" s="212" t="str">
        <f>IFERROR(IF(OR(AND(WEEKDAY(A362,2)&gt;1,WEEKDAY(A362,2)&lt;6,D362&lt;E362,C362=""),AND(C362="",WEEKDAY(A362,2)=1,E362&lt;D362),AND(C362&lt;&gt;"",D362&lt;E362,WEEKDAY(A362,2)&gt;1,WEEKDAY(A362,2)&lt;4),AND(C362&lt;&gt;"",D362&gt;E362,WEEKDAY(A362,2)=1)),ColTime(Data!$J$6,Data!$L$6,D362,E362),""),"")</f>
        <v/>
      </c>
      <c r="T362" s="212"/>
      <c r="U362" s="213" t="str">
        <f>IF(F362="","",IF(AND(C362&lt;&gt;"",OR(D362&lt;E362,AND(D362&gt;E362,C668&lt;&gt;""))),ColTime(Data!$J$6,Data!$L$6,D362,E362),""))</f>
        <v/>
      </c>
      <c r="V362" s="214"/>
      <c r="W362" s="148"/>
      <c r="Z362" s="148"/>
      <c r="AE362" s="194"/>
    </row>
    <row r="363" spans="1:31" ht="15" customHeight="1" x14ac:dyDescent="0.2">
      <c r="A363" s="151">
        <f t="shared" si="108"/>
        <v>44188</v>
      </c>
      <c r="B363" s="160" t="str">
        <f t="shared" si="110"/>
        <v>On</v>
      </c>
      <c r="C363" s="161" t="str">
        <f t="shared" si="111"/>
        <v/>
      </c>
      <c r="D363" s="162"/>
      <c r="E363" s="162"/>
      <c r="F363" s="142" t="str">
        <f t="shared" si="112"/>
        <v/>
      </c>
      <c r="G363" s="270"/>
      <c r="H363" s="270"/>
      <c r="I363" s="270"/>
      <c r="J363" s="143" t="str">
        <f>IF(OR(AND(C363&lt;&gt;"",D363&gt;E363,WEEKDAY(A363,2)=5),AND(C363="",WEEKDAY(A363,2)&gt;5)),IF(D363="","",ColTime(Data!$J$3,Data!$L$3,D363,E363)),"")</f>
        <v/>
      </c>
      <c r="K363" s="143" t="str">
        <f t="shared" si="113"/>
        <v/>
      </c>
      <c r="L363" s="144" t="str">
        <f t="shared" si="114"/>
        <v/>
      </c>
      <c r="M363" s="144" t="str">
        <f>IFERROR(IF(AND(C363="",WEEKDAY(A363,2)&gt;5),IF(D363="","",(IF(E363-MAX(D363,(15/24))+(E363&lt;D363)&lt;0,0,E363-MAX(D363,(15/24))+($E363&lt;D363)))-(IF((E363-MAX(D363,(23/24))+(E363&lt;D363))&lt;0,0,(E363-MAX(D363,(23/24))+(E363&lt;D363))))),o),"")</f>
        <v/>
      </c>
      <c r="N363" s="144" t="str">
        <f t="shared" si="115"/>
        <v/>
      </c>
      <c r="O363" s="192" t="str">
        <f t="shared" si="116"/>
        <v/>
      </c>
      <c r="P363" s="192" t="str">
        <f t="shared" si="117"/>
        <v/>
      </c>
      <c r="Q363" s="146" t="str">
        <f t="shared" si="109"/>
        <v/>
      </c>
      <c r="R363" s="144" t="str">
        <f>IFERROR(IF(OR(AND(C363="",D363&lt;E363,OR(WEEKDAY(A363,2)=1,WEEKDAY(A363,2)&gt;=6)),AND(C363="",D363&gt;E363,OR(WEEKDAY(A363,2)&gt;=5)),AND(C363&lt;&gt;"",D363&gt;E363,WEEKDAY(A363,2)&gt;=5)),ColTime(Data!$J$6,Data!$L$6,D363,E363),""),"")</f>
        <v/>
      </c>
      <c r="S363" s="212" t="str">
        <f>IFERROR(IF(OR(AND(WEEKDAY(A363,2)&gt;1,WEEKDAY(A363,2)&lt;6,D363&lt;E363,C363=""),AND(C363="",WEEKDAY(A363,2)=1,E363&lt;D363),AND(C363&lt;&gt;"",D363&lt;E363,WEEKDAY(A363,2)&gt;1,WEEKDAY(A363,2)&lt;4),AND(C363&lt;&gt;"",D363&gt;E363,WEEKDAY(A363,2)=1)),ColTime(Data!$J$6,Data!$L$6,D363,E363),""),"")</f>
        <v/>
      </c>
      <c r="T363" s="212"/>
      <c r="U363" s="213" t="str">
        <f>IF(F363="","",IF(AND(C363&lt;&gt;"",OR(D363&lt;E363,AND(D363&gt;E363,C669&lt;&gt;""))),ColTime(Data!$J$6,Data!$L$6,D363,E363),""))</f>
        <v/>
      </c>
      <c r="V363" s="214"/>
      <c r="W363" s="148"/>
      <c r="Z363" s="148"/>
      <c r="AE363" s="194"/>
    </row>
    <row r="364" spans="1:31" ht="15" customHeight="1" x14ac:dyDescent="0.2">
      <c r="A364" s="151">
        <f t="shared" si="108"/>
        <v>44189</v>
      </c>
      <c r="B364" s="160" t="str">
        <f t="shared" ref="B364:B366" si="118">PROPER(TEXT(A364,"ddd"))</f>
        <v>To</v>
      </c>
      <c r="C364" s="161" t="str">
        <f t="shared" ref="C364:C366" si="119">HelligdagsNavn(A364,0,0)</f>
        <v>Julaftensdag</v>
      </c>
      <c r="D364" s="162"/>
      <c r="E364" s="162"/>
      <c r="F364" s="142" t="str">
        <f t="shared" ref="F364:F366" si="120">IF(D364="","",(E364-D364)+(D364&gt;E364))</f>
        <v/>
      </c>
      <c r="G364" s="270"/>
      <c r="H364" s="270"/>
      <c r="I364" s="270"/>
      <c r="J364" s="143" t="str">
        <f>IF(OR(AND(C364&lt;&gt;"",D364&gt;E364,WEEKDAY(A364,2)=5),AND(C364="",WEEKDAY(A364,2)&gt;5)),IF(D364="","",ColTime(Data!$J$3,Data!$L$3,D364,E364)),"")</f>
        <v/>
      </c>
      <c r="K364" s="143" t="str">
        <f t="shared" ref="K364:K366" si="121">IF(C364&lt;&gt;"",IF(D364="","",(IF(E364-MAX(D364,(7/24))+(E364&lt;D364)&lt;0,0,E364-MAX(D364,(7/24))+(E364&lt;D364)))-(IF((E364-MAX(D364,(15/24))+(E364&lt;D364))&lt;0,0,(E364-MAX(D364,(15/24))+(E364&lt;D364))))),"")</f>
        <v/>
      </c>
      <c r="L364" s="144" t="str">
        <f t="shared" ref="L364:L366" si="122">IFERROR(IF(AND(C364="",WEEKDAY(A364,2)&lt;6),IF(D364="","",(IF(E364-MAX(D364,(15/24))+(E364&lt;D364)&lt;0,0,E364-MAX(D364,(15/24))+(E364&lt;D364)))-(IF((E364-MAX(D364,(23/24))+(E364&lt;D364))&lt;0,0,(E364-MAX(D364,(23/24))+(E364&lt;D364))))),""),"")</f>
        <v/>
      </c>
      <c r="M364" s="144" t="str">
        <f>IFERROR(IF(AND(C364="",WEEKDAY(A364,2)&gt;5),IF(D364="","",(IF(E364-MAX(D364,(15/24))+(E364&lt;D364)&lt;0,0,E364-MAX(D364,(15/24))+($E364&lt;D364)))-(IF((E364-MAX(D364,(23/24))+(E364&lt;D364))&lt;0,0,(E364-MAX(D364,(23/24))+(E364&lt;D364))))),o),"")</f>
        <v/>
      </c>
      <c r="N364" s="144" t="str">
        <f t="shared" ref="N364:N366" si="123">IF(C364&lt;&gt;"",IF(D364="","",(IF(E364-MAX(D364,(15/24))+(E364&lt;D364)&lt;0,0,E364-MAX(D364,(15/24))+(E364&lt;D364)))-(IF((E364-MAX(D364,(23/24))+(E364&lt;D364))&lt;0,0,(E364-MAX(D364,(23/24))+(E364&lt;D364))))),"")</f>
        <v/>
      </c>
      <c r="O364" s="192" t="str">
        <f t="shared" ref="O364:O366" si="124">IF(A364="","",IF(AND(C364="",WEEKDAY(A364,2)&lt;5),IF(D364="","",(IF(E364-MAX(D364,(23/24))+(E364&lt;D364)&lt;0,0,E364-MAX(D364,(23/24))+(E364&lt;D364)))-(IF((E364-MAX(D364,(24/24))+(E364&lt;D364))&lt;0,0,(E364-MAX(D364,(24/24))+(E364&lt;D364))))),""))</f>
        <v/>
      </c>
      <c r="P364" s="192" t="str">
        <f t="shared" ref="P364:P366" si="125">IFERROR(IF(AND(C364="",WEEKDAY(A364,2)&gt;4),IF(D364="","",(IF(E364-MAX(D364,(23/24))+(E364&lt;D364)&lt;0,0,E364-MAX(D364,(23/24))+(E364&lt;D364)))-(IF((E364-MAX(D364,(24/24))+(E364&lt;D364))&lt;0,0,(E364-MAX(D364,(24/24))+(E364&lt;D364))))),""),"")</f>
        <v/>
      </c>
      <c r="Q364" s="146" t="str">
        <f t="shared" si="109"/>
        <v/>
      </c>
      <c r="R364" s="144" t="str">
        <f>IFERROR(IF(OR(AND(C364="",D364&lt;E364,OR(WEEKDAY(A364,2)=1,WEEKDAY(A364,2)&gt;=6)),AND(C364="",D364&gt;E364,OR(WEEKDAY(A364,2)&gt;=5)),AND(C364&lt;&gt;"",D364&gt;E364,WEEKDAY(A364,2)&gt;=5)),ColTime(Data!$J$6,Data!$L$6,D364,E364),""),"")</f>
        <v/>
      </c>
      <c r="S364" s="212" t="str">
        <f>IFERROR(IF(OR(AND(WEEKDAY(A364,2)&gt;1,WEEKDAY(A364,2)&lt;6,D364&lt;E364,C364=""),AND(C364="",WEEKDAY(A364,2)=1,E364&lt;D364),AND(C364&lt;&gt;"",D364&lt;E364,WEEKDAY(A364,2)&gt;1,WEEKDAY(A364,2)&lt;4),AND(C364&lt;&gt;"",D364&gt;E364,WEEKDAY(A364,2)=1)),ColTime(Data!$J$6,Data!$L$6,D364,E364),""),"")</f>
        <v/>
      </c>
      <c r="T364" s="212"/>
      <c r="U364" s="213" t="str">
        <f>IF(F364="","",IF(AND(C364&lt;&gt;"",OR(D364&lt;E364,AND(D364&gt;E364,C670&lt;&gt;""))),ColTime(Data!$J$6,Data!$L$6,D364,E364),""))</f>
        <v/>
      </c>
      <c r="V364" s="214"/>
      <c r="W364" s="148"/>
      <c r="Z364" s="148"/>
      <c r="AE364" s="194"/>
    </row>
    <row r="365" spans="1:31" ht="15" customHeight="1" x14ac:dyDescent="0.2">
      <c r="A365" s="151">
        <f t="shared" si="108"/>
        <v>44190</v>
      </c>
      <c r="B365" s="160" t="str">
        <f t="shared" si="118"/>
        <v>Fr</v>
      </c>
      <c r="C365" s="161" t="str">
        <f t="shared" si="119"/>
        <v>1. Juledag</v>
      </c>
      <c r="D365" s="162"/>
      <c r="E365" s="162"/>
      <c r="F365" s="142" t="str">
        <f t="shared" si="120"/>
        <v/>
      </c>
      <c r="G365" s="270"/>
      <c r="H365" s="270"/>
      <c r="I365" s="270"/>
      <c r="J365" s="143" t="str">
        <f>IF(OR(AND(C365&lt;&gt;"",D365&gt;E365,WEEKDAY(A365,2)=5),AND(C365="",WEEKDAY(A365,2)&gt;5)),IF(D365="","",ColTime(Data!$J$3,Data!$L$3,D365,E365)),"")</f>
        <v/>
      </c>
      <c r="K365" s="143" t="str">
        <f t="shared" si="121"/>
        <v/>
      </c>
      <c r="L365" s="144" t="str">
        <f t="shared" si="122"/>
        <v/>
      </c>
      <c r="M365" s="144" t="str">
        <f>IFERROR(IF(AND(C365="",WEEKDAY(A365,2)&gt;5),IF(D365="","",(IF(E365-MAX(D365,(15/24))+(E365&lt;D365)&lt;0,0,E365-MAX(D365,(15/24))+($E365&lt;D365)))-(IF((E365-MAX(D365,(23/24))+(E365&lt;D365))&lt;0,0,(E365-MAX(D365,(23/24))+(E365&lt;D365))))),o),"")</f>
        <v/>
      </c>
      <c r="N365" s="144" t="str">
        <f t="shared" si="123"/>
        <v/>
      </c>
      <c r="O365" s="192" t="str">
        <f t="shared" si="124"/>
        <v/>
      </c>
      <c r="P365" s="192" t="str">
        <f t="shared" si="125"/>
        <v/>
      </c>
      <c r="Q365" s="146" t="str">
        <f t="shared" si="109"/>
        <v/>
      </c>
      <c r="R365" s="144" t="str">
        <f>IFERROR(IF(OR(AND(C365="",D365&lt;E365,OR(WEEKDAY(A365,2)=1,WEEKDAY(A365,2)&gt;=6)),AND(C365="",D365&gt;E365,OR(WEEKDAY(A365,2)&gt;=5)),AND(C365&lt;&gt;"",D365&gt;E365,WEEKDAY(A365,2)&gt;=5)),ColTime(Data!$J$6,Data!$L$6,D365,E365),""),"")</f>
        <v/>
      </c>
      <c r="S365" s="212" t="str">
        <f>IFERROR(IF(OR(AND(WEEKDAY(A365,2)&gt;1,WEEKDAY(A365,2)&lt;6,D365&lt;E365,C365=""),AND(C365="",WEEKDAY(A365,2)=1,E365&lt;D365),AND(C365&lt;&gt;"",D365&lt;E365,WEEKDAY(A365,2)&gt;1,WEEKDAY(A365,2)&lt;4),AND(C365&lt;&gt;"",D365&gt;E365,WEEKDAY(A365,2)=1)),ColTime(Data!$J$6,Data!$L$6,D365,E365),""),"")</f>
        <v/>
      </c>
      <c r="T365" s="212"/>
      <c r="U365" s="213" t="str">
        <f>IF(F365="","",IF(AND(C365&lt;&gt;"",OR(D365&lt;E365,AND(D365&gt;E365,C671&lt;&gt;""))),ColTime(Data!$J$6,Data!$L$6,D365,E365),""))</f>
        <v/>
      </c>
      <c r="V365" s="214"/>
      <c r="W365" s="148"/>
      <c r="Z365" s="148"/>
      <c r="AE365" s="194"/>
    </row>
    <row r="366" spans="1:31" ht="15" customHeight="1" x14ac:dyDescent="0.2">
      <c r="A366" s="151">
        <f t="shared" si="108"/>
        <v>44191</v>
      </c>
      <c r="B366" s="160" t="str">
        <f t="shared" si="118"/>
        <v>Lø</v>
      </c>
      <c r="C366" s="161" t="str">
        <f t="shared" si="119"/>
        <v>2. Juledag</v>
      </c>
      <c r="D366" s="162"/>
      <c r="E366" s="162"/>
      <c r="F366" s="142" t="str">
        <f t="shared" si="120"/>
        <v/>
      </c>
      <c r="G366" s="270"/>
      <c r="H366" s="270"/>
      <c r="I366" s="270"/>
      <c r="J366" s="143" t="str">
        <f>IF(OR(AND(C366&lt;&gt;"",D366&gt;E366,WEEKDAY(A366,2)=5),AND(C366="",WEEKDAY(A366,2)&gt;5)),IF(D366="","",ColTime(Data!$J$3,Data!$L$3,D366,E366)),"")</f>
        <v/>
      </c>
      <c r="K366" s="143" t="str">
        <f t="shared" si="121"/>
        <v/>
      </c>
      <c r="L366" s="144" t="str">
        <f t="shared" si="122"/>
        <v/>
      </c>
      <c r="M366" s="144" t="str">
        <f>IFERROR(IF(AND(C366="",WEEKDAY(A366,2)&gt;5),IF(D366="","",(IF(E366-MAX(D366,(15/24))+(E366&lt;D366)&lt;0,0,E366-MAX(D366,(15/24))+($E366&lt;D366)))-(IF((E366-MAX(D366,(23/24))+(E366&lt;D366))&lt;0,0,(E366-MAX(D366,(23/24))+(E366&lt;D366))))),o),"")</f>
        <v/>
      </c>
      <c r="N366" s="144" t="str">
        <f t="shared" si="123"/>
        <v/>
      </c>
      <c r="O366" s="192" t="str">
        <f t="shared" si="124"/>
        <v/>
      </c>
      <c r="P366" s="192" t="str">
        <f t="shared" si="125"/>
        <v/>
      </c>
      <c r="Q366" s="146" t="str">
        <f t="shared" si="109"/>
        <v/>
      </c>
      <c r="R366" s="144" t="str">
        <f>IFERROR(IF(OR(AND(C366="",D366&lt;E366,OR(WEEKDAY(A366,2)=1,WEEKDAY(A366,2)&gt;=6)),AND(C366="",D366&gt;E366,OR(WEEKDAY(A366,2)&gt;=5)),AND(C366&lt;&gt;"",D366&gt;E366,WEEKDAY(A366,2)&gt;=5)),ColTime(Data!$J$6,Data!$L$6,D366,E366),""),"")</f>
        <v/>
      </c>
      <c r="S366" s="212" t="str">
        <f>IFERROR(IF(OR(AND(WEEKDAY(A366,2)&gt;1,WEEKDAY(A366,2)&lt;6,D366&lt;E366,C366=""),AND(C366="",WEEKDAY(A366,2)=1,E366&lt;D366),AND(C366&lt;&gt;"",D366&lt;E366,WEEKDAY(A366,2)&gt;1,WEEKDAY(A366,2)&lt;4),AND(C366&lt;&gt;"",D366&gt;E366,WEEKDAY(A366,2)=1)),ColTime(Data!$J$6,Data!$L$6,D366,E366),""),"")</f>
        <v/>
      </c>
      <c r="T366" s="212"/>
      <c r="U366" s="213" t="str">
        <f>IF(F366="","",IF(AND(C366&lt;&gt;"",OR(D366&lt;E366,AND(D366&gt;E366,C672&lt;&gt;""))),ColTime(Data!$J$6,Data!$L$6,D366,E366),""))</f>
        <v/>
      </c>
      <c r="V366" s="214"/>
      <c r="W366" s="148"/>
      <c r="Z366" s="148"/>
      <c r="AE366" s="194"/>
    </row>
    <row r="367" spans="1:31" x14ac:dyDescent="0.2">
      <c r="A367" s="151">
        <f t="shared" si="108"/>
        <v>44192</v>
      </c>
      <c r="B367" s="160" t="str">
        <f t="shared" ref="B367" si="126">PROPER(TEXT(A367,"ddd"))</f>
        <v>Sø</v>
      </c>
      <c r="C367" s="161" t="str">
        <f t="shared" ref="C367" si="127">HelligdagsNavn(A367,0,0)</f>
        <v>3. juledag</v>
      </c>
      <c r="D367" s="162"/>
      <c r="E367" s="162"/>
      <c r="F367" s="142" t="str">
        <f t="shared" ref="F367" si="128">IF(D367="","",(E367-D367)+(D367&gt;E367))</f>
        <v/>
      </c>
      <c r="G367" s="270"/>
      <c r="H367" s="270"/>
      <c r="I367" s="270"/>
      <c r="J367" s="143" t="str">
        <f>IF(OR(AND(C367&lt;&gt;"",D367&gt;E367,WEEKDAY(A367,2)=5),AND(C367="",WEEKDAY(A367,2)&gt;5)),IF(D367="","",ColTime(Data!$J$3,Data!$L$3,D367,E367)),"")</f>
        <v/>
      </c>
      <c r="K367" s="143" t="str">
        <f t="shared" ref="K367" si="129">IF(C367&lt;&gt;"",IF(D367="","",(IF(E367-MAX(D367,(7/24))+(E367&lt;D367)&lt;0,0,E367-MAX(D367,(7/24))+(E367&lt;D367)))-(IF((E367-MAX(D367,(15/24))+(E367&lt;D367))&lt;0,0,(E367-MAX(D367,(15/24))+(E367&lt;D367))))),"")</f>
        <v/>
      </c>
      <c r="L367" s="144" t="str">
        <f t="shared" ref="L367" si="130">IFERROR(IF(AND(C367="",WEEKDAY(A367,2)&lt;6),IF(D367="","",(IF(E367-MAX(D367,(15/24))+(E367&lt;D367)&lt;0,0,E367-MAX(D367,(15/24))+(E367&lt;D367)))-(IF((E367-MAX(D367,(23/24))+(E367&lt;D367))&lt;0,0,(E367-MAX(D367,(23/24))+(E367&lt;D367))))),""),"")</f>
        <v/>
      </c>
      <c r="M367" s="144" t="str">
        <f>IFERROR(IF(AND(C367="",WEEKDAY(A367,2)&gt;5),IF(D367="","",(IF(E367-MAX(D367,(15/24))+(E367&lt;D367)&lt;0,0,E367-MAX(D367,(15/24))+($E367&lt;D367)))-(IF((E367-MAX(D367,(23/24))+(E367&lt;D367))&lt;0,0,(E367-MAX(D367,(23/24))+(E367&lt;D367))))),o),"")</f>
        <v/>
      </c>
      <c r="N367" s="144" t="str">
        <f t="shared" ref="N367" si="131">IF(C367&lt;&gt;"",IF(D367="","",(IF(E367-MAX(D367,(15/24))+(E367&lt;D367)&lt;0,0,E367-MAX(D367,(15/24))+(E367&lt;D367)))-(IF((E367-MAX(D367,(23/24))+(E367&lt;D367))&lt;0,0,(E367-MAX(D367,(23/24))+(E367&lt;D367))))),"")</f>
        <v/>
      </c>
      <c r="O367" s="192" t="str">
        <f t="shared" ref="O367" si="132">IF(A367="","",IF(AND(C367="",WEEKDAY(A367,2)&lt;5),IF(D367="","",(IF(E367-MAX(D367,(23/24))+(E367&lt;D367)&lt;0,0,E367-MAX(D367,(23/24))+(E367&lt;D367)))-(IF((E367-MAX(D367,(24/24))+(E367&lt;D367))&lt;0,0,(E367-MAX(D367,(24/24))+(E367&lt;D367))))),""))</f>
        <v/>
      </c>
      <c r="P367" s="192" t="str">
        <f t="shared" ref="P367" si="133">IFERROR(IF(AND(C367="",WEEKDAY(A367,2)&gt;4),IF(D367="","",(IF(E367-MAX(D367,(23/24))+(E367&lt;D367)&lt;0,0,E367-MAX(D367,(23/24))+(E367&lt;D367)))-(IF((E367-MAX(D367,(24/24))+(E367&lt;D367))&lt;0,0,(E367-MAX(D367,(24/24))+(E367&lt;D367))))),""),"")</f>
        <v/>
      </c>
      <c r="Q367" s="146" t="str">
        <f t="shared" si="109"/>
        <v/>
      </c>
      <c r="R367" s="144" t="str">
        <f>IFERROR(IF(OR(AND(C367="",D367&lt;E367,OR(WEEKDAY(A367,2)=1,WEEKDAY(A367,2)&gt;=6)),AND(C367="",D367&gt;E367,OR(WEEKDAY(A367,2)&gt;=5)),AND(C367&lt;&gt;"",D367&gt;E367,WEEKDAY(A367,2)&gt;=5)),ColTime(Data!$J$6,Data!$L$6,D367,E367),""),"")</f>
        <v/>
      </c>
      <c r="S367" s="212" t="str">
        <f>IFERROR(IF(OR(AND(WEEKDAY(A367,2)&gt;1,WEEKDAY(A367,2)&lt;6,D367&lt;E367,C367=""),AND(C367="",WEEKDAY(A367,2)=1,E367&lt;D367),AND(C367&lt;&gt;"",D367&lt;E367,WEEKDAY(A367,2)&gt;1,WEEKDAY(A367,2)&lt;4),AND(C367&lt;&gt;"",D367&gt;E367,WEEKDAY(A367,2)=1)),ColTime(Data!$J$6,Data!$L$6,D367,E367),""),"")</f>
        <v/>
      </c>
      <c r="T367" s="212"/>
      <c r="U367" s="213" t="str">
        <f>IF(F367="","",IF(AND(C367&lt;&gt;"",OR(D367&lt;E367,AND(D367&gt;E367,C673&lt;&gt;""))),ColTime(Data!$J$6,Data!$L$6,D367,E367),""))</f>
        <v/>
      </c>
      <c r="V367" s="214"/>
    </row>
    <row r="368" spans="1:31" x14ac:dyDescent="0.2">
      <c r="A368" s="151">
        <f t="shared" si="108"/>
        <v>44193</v>
      </c>
      <c r="B368" s="160" t="str">
        <f t="shared" ref="B368:B371" si="134">PROPER(TEXT(A368,"ddd"))</f>
        <v>Ma</v>
      </c>
      <c r="C368" s="161" t="str">
        <f t="shared" ref="C368:C371" si="135">HelligdagsNavn(A368,0,0)</f>
        <v/>
      </c>
      <c r="D368" s="162"/>
      <c r="E368" s="162"/>
      <c r="F368" s="142" t="str">
        <f t="shared" ref="F368:F371" si="136">IF(D368="","",(E368-D368)+(D368&gt;E368))</f>
        <v/>
      </c>
      <c r="G368" s="270"/>
      <c r="H368" s="270"/>
      <c r="I368" s="270"/>
      <c r="J368" s="143" t="str">
        <f>IF(OR(AND(C368&lt;&gt;"",D368&gt;E368,WEEKDAY(A368,2)=5),AND(C368="",WEEKDAY(A368,2)&gt;5)),IF(D368="","",ColTime(Data!$J$3,Data!$L$3,D368,E368)),"")</f>
        <v/>
      </c>
      <c r="K368" s="143" t="str">
        <f t="shared" ref="K368:K371" si="137">IF(C368&lt;&gt;"",IF(D368="","",(IF(E368-MAX(D368,(7/24))+(E368&lt;D368)&lt;0,0,E368-MAX(D368,(7/24))+(E368&lt;D368)))-(IF((E368-MAX(D368,(15/24))+(E368&lt;D368))&lt;0,0,(E368-MAX(D368,(15/24))+(E368&lt;D368))))),"")</f>
        <v/>
      </c>
      <c r="L368" s="144" t="str">
        <f t="shared" ref="L368:L371" si="138">IFERROR(IF(AND(C368="",WEEKDAY(A368,2)&lt;6),IF(D368="","",(IF(E368-MAX(D368,(15/24))+(E368&lt;D368)&lt;0,0,E368-MAX(D368,(15/24))+(E368&lt;D368)))-(IF((E368-MAX(D368,(23/24))+(E368&lt;D368))&lt;0,0,(E368-MAX(D368,(23/24))+(E368&lt;D368))))),""),"")</f>
        <v/>
      </c>
      <c r="M368" s="144" t="str">
        <f>IFERROR(IF(AND(C368="",WEEKDAY(A368,2)&gt;5),IF(D368="","",(IF(E368-MAX(D368,(15/24))+(E368&lt;D368)&lt;0,0,E368-MAX(D368,(15/24))+($E368&lt;D368)))-(IF((E368-MAX(D368,(23/24))+(E368&lt;D368))&lt;0,0,(E368-MAX(D368,(23/24))+(E368&lt;D368))))),o),"")</f>
        <v/>
      </c>
      <c r="N368" s="144" t="str">
        <f t="shared" ref="N368:N371" si="139">IF(C368&lt;&gt;"",IF(D368="","",(IF(E368-MAX(D368,(15/24))+(E368&lt;D368)&lt;0,0,E368-MAX(D368,(15/24))+(E368&lt;D368)))-(IF((E368-MAX(D368,(23/24))+(E368&lt;D368))&lt;0,0,(E368-MAX(D368,(23/24))+(E368&lt;D368))))),"")</f>
        <v/>
      </c>
      <c r="O368" s="192" t="str">
        <f t="shared" ref="O368:O371" si="140">IF(A368="","",IF(AND(C368="",WEEKDAY(A368,2)&lt;5),IF(D368="","",(IF(E368-MAX(D368,(23/24))+(E368&lt;D368)&lt;0,0,E368-MAX(D368,(23/24))+(E368&lt;D368)))-(IF((E368-MAX(D368,(24/24))+(E368&lt;D368))&lt;0,0,(E368-MAX(D368,(24/24))+(E368&lt;D368))))),""))</f>
        <v/>
      </c>
      <c r="P368" s="192" t="str">
        <f t="shared" ref="P368:P371" si="141">IFERROR(IF(AND(C368="",WEEKDAY(A368,2)&gt;4),IF(D368="","",(IF(E368-MAX(D368,(23/24))+(E368&lt;D368)&lt;0,0,E368-MAX(D368,(23/24))+(E368&lt;D368)))-(IF((E368-MAX(D368,(24/24))+(E368&lt;D368))&lt;0,0,(E368-MAX(D368,(24/24))+(E368&lt;D368))))),""),"")</f>
        <v/>
      </c>
      <c r="Q368" s="146" t="str">
        <f t="shared" si="109"/>
        <v/>
      </c>
      <c r="R368" s="144" t="str">
        <f>IFERROR(IF(OR(AND(C368="",D368&lt;E368,OR(WEEKDAY(A368,2)=1,WEEKDAY(A368,2)&gt;=6)),AND(C368="",D368&gt;E368,OR(WEEKDAY(A368,2)&gt;=5)),AND(C368&lt;&gt;"",D368&gt;E368,WEEKDAY(A368,2)&gt;=5)),ColTime(Data!$J$6,Data!$L$6,D368,E368),""),"")</f>
        <v/>
      </c>
      <c r="S368" s="212" t="str">
        <f>IFERROR(IF(OR(AND(WEEKDAY(A368,2)&gt;1,WEEKDAY(A368,2)&lt;6,D368&lt;E368,C368=""),AND(C368="",WEEKDAY(A368,2)=1,E368&lt;D368),AND(C368&lt;&gt;"",D368&lt;E368,WEEKDAY(A368,2)&gt;1,WEEKDAY(A368,2)&lt;4),AND(C368&lt;&gt;"",D368&gt;E368,WEEKDAY(A368,2)=1)),ColTime(Data!$J$6,Data!$L$6,D368,E368),""),"")</f>
        <v/>
      </c>
      <c r="T368" s="212"/>
      <c r="U368" s="213" t="str">
        <f>IF(F368="","",IF(AND(C368&lt;&gt;"",OR(D368&lt;E368,AND(D368&gt;E368,C674&lt;&gt;""))),ColTime(Data!$J$6,Data!$L$6,D368,E368),""))</f>
        <v/>
      </c>
      <c r="V368" s="214"/>
      <c r="AE368" s="194"/>
    </row>
    <row r="369" spans="1:39" x14ac:dyDescent="0.2">
      <c r="A369" s="151">
        <f t="shared" si="108"/>
        <v>44194</v>
      </c>
      <c r="B369" s="160" t="str">
        <f t="shared" si="134"/>
        <v>Ti</v>
      </c>
      <c r="C369" s="161" t="str">
        <f t="shared" si="135"/>
        <v/>
      </c>
      <c r="D369" s="162"/>
      <c r="E369" s="162"/>
      <c r="F369" s="142" t="str">
        <f t="shared" si="136"/>
        <v/>
      </c>
      <c r="G369" s="270"/>
      <c r="H369" s="270"/>
      <c r="I369" s="270"/>
      <c r="J369" s="143" t="str">
        <f>IF(OR(AND(C369&lt;&gt;"",D369&gt;E369,WEEKDAY(A369,2)=5),AND(C369="",WEEKDAY(A369,2)&gt;5)),IF(D369="","",ColTime(Data!$J$3,Data!$L$3,D369,E369)),"")</f>
        <v/>
      </c>
      <c r="K369" s="143" t="str">
        <f t="shared" si="137"/>
        <v/>
      </c>
      <c r="L369" s="144" t="str">
        <f t="shared" si="138"/>
        <v/>
      </c>
      <c r="M369" s="144" t="str">
        <f>IFERROR(IF(AND(C369="",WEEKDAY(A369,2)&gt;5),IF(D369="","",(IF(E369-MAX(D369,(15/24))+(E369&lt;D369)&lt;0,0,E369-MAX(D369,(15/24))+($E369&lt;D369)))-(IF((E369-MAX(D369,(23/24))+(E369&lt;D369))&lt;0,0,(E369-MAX(D369,(23/24))+(E369&lt;D369))))),o),"")</f>
        <v/>
      </c>
      <c r="N369" s="144" t="str">
        <f t="shared" si="139"/>
        <v/>
      </c>
      <c r="O369" s="192" t="str">
        <f t="shared" si="140"/>
        <v/>
      </c>
      <c r="P369" s="192" t="str">
        <f t="shared" si="141"/>
        <v/>
      </c>
      <c r="Q369" s="146" t="str">
        <f t="shared" si="109"/>
        <v/>
      </c>
      <c r="R369" s="144" t="str">
        <f>IFERROR(IF(OR(AND(C369="",D369&lt;E369,OR(WEEKDAY(A369,2)=1,WEEKDAY(A369,2)&gt;=6)),AND(C369="",D369&gt;E369,OR(WEEKDAY(A369,2)&gt;=5)),AND(C369&lt;&gt;"",D369&gt;E369,WEEKDAY(A369,2)&gt;=5)),ColTime(Data!$J$6,Data!$L$6,D369,E369),""),"")</f>
        <v/>
      </c>
      <c r="S369" s="212" t="str">
        <f>IFERROR(IF(OR(AND(WEEKDAY(A369,2)&gt;1,WEEKDAY(A369,2)&lt;6,D369&lt;E369,C369=""),AND(C369="",WEEKDAY(A369,2)=1,E369&lt;D369),AND(C369&lt;&gt;"",D369&lt;E369,WEEKDAY(A369,2)&gt;1,WEEKDAY(A369,2)&lt;4),AND(C369&lt;&gt;"",D369&gt;E369,WEEKDAY(A369,2)=1)),ColTime(Data!$J$6,Data!$L$6,D369,E369),""),"")</f>
        <v/>
      </c>
      <c r="T369" s="212"/>
      <c r="U369" s="213" t="str">
        <f>IF(F369="","",IF(AND(C369&lt;&gt;"",OR(D369&lt;E369,AND(D369&gt;E369,C675&lt;&gt;""))),ColTime(Data!$J$6,Data!$L$6,D369,E369),""))</f>
        <v/>
      </c>
      <c r="V369" s="214"/>
      <c r="AE369" s="194"/>
    </row>
    <row r="370" spans="1:39" x14ac:dyDescent="0.2">
      <c r="A370" s="151">
        <f t="shared" si="108"/>
        <v>44195</v>
      </c>
      <c r="B370" s="160" t="str">
        <f t="shared" si="134"/>
        <v>On</v>
      </c>
      <c r="C370" s="161" t="str">
        <f t="shared" si="135"/>
        <v/>
      </c>
      <c r="D370" s="162"/>
      <c r="E370" s="162"/>
      <c r="F370" s="142" t="str">
        <f t="shared" si="136"/>
        <v/>
      </c>
      <c r="G370" s="270"/>
      <c r="H370" s="270"/>
      <c r="I370" s="270"/>
      <c r="J370" s="143" t="str">
        <f>IF(OR(AND(C370&lt;&gt;"",D370&gt;E370,WEEKDAY(A370,2)=5),AND(C370="",WEEKDAY(A370,2)&gt;5)),IF(D370="","",ColTime(Data!$J$3,Data!$L$3,D370,E370)),"")</f>
        <v/>
      </c>
      <c r="K370" s="143" t="str">
        <f t="shared" si="137"/>
        <v/>
      </c>
      <c r="L370" s="144" t="str">
        <f t="shared" si="138"/>
        <v/>
      </c>
      <c r="M370" s="144" t="str">
        <f>IFERROR(IF(AND(C370="",WEEKDAY(A370,2)&gt;5),IF(D370="","",(IF(E370-MAX(D370,(15/24))+(E370&lt;D370)&lt;0,0,E370-MAX(D370,(15/24))+($E370&lt;D370)))-(IF((E370-MAX(D370,(23/24))+(E370&lt;D370))&lt;0,0,(E370-MAX(D370,(23/24))+(E370&lt;D370))))),o),"")</f>
        <v/>
      </c>
      <c r="N370" s="144" t="str">
        <f t="shared" si="139"/>
        <v/>
      </c>
      <c r="O370" s="192" t="str">
        <f t="shared" si="140"/>
        <v/>
      </c>
      <c r="P370" s="192" t="str">
        <f t="shared" si="141"/>
        <v/>
      </c>
      <c r="Q370" s="146" t="str">
        <f t="shared" si="109"/>
        <v/>
      </c>
      <c r="R370" s="144" t="str">
        <f>IFERROR(IF(OR(AND(C370="",D370&lt;E370,OR(WEEKDAY(A370,2)=1,WEEKDAY(A370,2)&gt;=6)),AND(C370="",D370&gt;E370,OR(WEEKDAY(A370,2)&gt;=5)),AND(C370&lt;&gt;"",D370&gt;E370,WEEKDAY(A370,2)&gt;=5)),ColTime(Data!$J$6,Data!$L$6,D370,E370),""),"")</f>
        <v/>
      </c>
      <c r="S370" s="212" t="str">
        <f>IFERROR(IF(OR(AND(WEEKDAY(A370,2)&gt;1,WEEKDAY(A370,2)&lt;6,D370&lt;E370,C370=""),AND(C370="",WEEKDAY(A370,2)=1,E370&lt;D370),AND(C370&lt;&gt;"",D370&lt;E370,WEEKDAY(A370,2)&gt;1,WEEKDAY(A370,2)&lt;4),AND(C370&lt;&gt;"",D370&gt;E370,WEEKDAY(A370,2)=1)),ColTime(Data!$J$6,Data!$L$6,D370,E370),""),"")</f>
        <v/>
      </c>
      <c r="T370" s="212"/>
      <c r="U370" s="213" t="str">
        <f>IF(F370="","",IF(AND(C370&lt;&gt;"",OR(D370&lt;E370,AND(D370&gt;E370,C676&lt;&gt;""))),ColTime(Data!$J$6,Data!$L$6,D370,E370),""))</f>
        <v/>
      </c>
      <c r="V370" s="214"/>
    </row>
    <row r="371" spans="1:39" ht="13.5" thickBot="1" x14ac:dyDescent="0.25">
      <c r="A371" s="151">
        <f t="shared" si="108"/>
        <v>44196</v>
      </c>
      <c r="B371" s="160" t="str">
        <f t="shared" si="134"/>
        <v>To</v>
      </c>
      <c r="C371" s="161" t="str">
        <f t="shared" si="135"/>
        <v>Nytårsaftensdag</v>
      </c>
      <c r="D371" s="162"/>
      <c r="E371" s="162"/>
      <c r="F371" s="163" t="str">
        <f t="shared" si="136"/>
        <v/>
      </c>
      <c r="G371" s="163"/>
      <c r="H371" s="163"/>
      <c r="I371" s="163"/>
      <c r="J371" s="164" t="str">
        <f>IF(OR(AND(C371&lt;&gt;"",D371&gt;E371,WEEKDAY(A371,2)=5),AND(C371="",WEEKDAY(A371,2)&gt;5)),IF(D371="","",ColTime(Data!$J$3,Data!$L$3,D371,E371)),"")</f>
        <v/>
      </c>
      <c r="K371" s="164" t="str">
        <f t="shared" si="137"/>
        <v/>
      </c>
      <c r="L371" s="166" t="str">
        <f t="shared" si="138"/>
        <v/>
      </c>
      <c r="M371" s="166" t="str">
        <f>IFERROR(IF(AND(C371="",WEEKDAY(A371,2)&gt;5),IF(D371="","",(IF(E371-MAX(D371,(15/24))+(E371&lt;D371)&lt;0,0,E371-MAX(D371,(15/24))+($E371&lt;D371)))-(IF((E371-MAX(D371,(23/24))+(E371&lt;D371))&lt;0,0,(E371-MAX(D371,(23/24))+(E371&lt;D371))))),o),"")</f>
        <v/>
      </c>
      <c r="N371" s="166" t="str">
        <f t="shared" si="139"/>
        <v/>
      </c>
      <c r="O371" s="165" t="str">
        <f t="shared" si="140"/>
        <v/>
      </c>
      <c r="P371" s="165" t="str">
        <f t="shared" si="141"/>
        <v/>
      </c>
      <c r="Q371" s="193" t="str">
        <f t="shared" si="109"/>
        <v/>
      </c>
      <c r="R371" s="166" t="str">
        <f>IFERROR(IF(OR(AND(C371="",D371&lt;E371,OR(WEEKDAY(A371,2)=1,WEEKDAY(A371,2)&gt;=6)),AND(C371="",D371&gt;E371,OR(WEEKDAY(A371,2)&gt;=5)),AND(C371&lt;&gt;"",D371&gt;E371,WEEKDAY(A371,2)&gt;=5)),ColTime(Data!$J$6,Data!$L$6,D371,E371),""),"")</f>
        <v/>
      </c>
      <c r="S371" s="250" t="str">
        <f>IFERROR(IF(OR(AND(WEEKDAY(A371,2)&gt;1,WEEKDAY(A371,2)&lt;6,D371&lt;E371,C371=""),AND(C371="",WEEKDAY(A371,2)=1,E371&lt;D371),AND(C371&lt;&gt;"",D371&lt;E371,WEEKDAY(A371,2)&gt;1,WEEKDAY(A371,2)&lt;4),AND(C371&lt;&gt;"",D371&gt;E371,WEEKDAY(A371,2)=1)),ColTime(Data!$J$6,Data!$L$6,D371,E371),""),"")</f>
        <v/>
      </c>
      <c r="T371" s="250"/>
      <c r="U371" s="268" t="str">
        <f>IF(F371="","",IF(AND(C371&lt;&gt;"",OR(D371&lt;E371,AND(D371&gt;E371,C677&lt;&gt;""))),ColTime(Data!$J$6,Data!$L$6,D371,E371),""))</f>
        <v/>
      </c>
      <c r="V371" s="269"/>
    </row>
    <row r="372" spans="1:39" ht="15" customHeight="1" x14ac:dyDescent="0.2">
      <c r="A372" s="257" t="s">
        <v>8</v>
      </c>
      <c r="B372" s="258"/>
      <c r="C372" s="258"/>
      <c r="D372" s="258"/>
      <c r="E372" s="259"/>
      <c r="F372" s="167">
        <f>IF(SUM(F11:F63)&lt;&gt;"0",SUM(F6:F63),"")</f>
        <v>3.2083333333333326</v>
      </c>
      <c r="G372" s="167"/>
      <c r="H372" s="167"/>
      <c r="I372" s="167"/>
      <c r="J372" s="168">
        <f>IF(SUM(J6:J63)&lt;&gt;"0",SUM(J6:J63),"")</f>
        <v>0.66666666666666596</v>
      </c>
      <c r="K372" s="168">
        <f>IF(SUM(K6:K63)&lt;&gt;"0",SUM(K6:K63),"")</f>
        <v>0.33333333333333331</v>
      </c>
      <c r="L372" s="169">
        <f>IF(SUM(L6:L63)&lt;&gt;"0",SUM(L6:L63),"")</f>
        <v>8.333333333333337E-2</v>
      </c>
      <c r="M372" s="169">
        <f t="shared" ref="M372:R372" si="142">IF(SUM(M6:M63)&lt;&gt;"0",SUM(M6:M63),"")</f>
        <v>0.66666666666666674</v>
      </c>
      <c r="N372" s="169">
        <f t="shared" si="142"/>
        <v>8.333333333333337E-2</v>
      </c>
      <c r="O372" s="168">
        <f t="shared" si="142"/>
        <v>0</v>
      </c>
      <c r="P372" s="168">
        <f t="shared" si="142"/>
        <v>8.3333333333333259E-2</v>
      </c>
      <c r="Q372" s="168">
        <f t="shared" si="142"/>
        <v>4.166666666666663E-2</v>
      </c>
      <c r="R372" s="169">
        <f t="shared" si="142"/>
        <v>0.5</v>
      </c>
      <c r="S372" s="248">
        <f>IF(SUM(S6:S370)&lt;&gt;"0",SUM(S6:S370),"")</f>
        <v>0</v>
      </c>
      <c r="T372" s="249"/>
      <c r="U372" s="266">
        <f>IF(SUM(U6:U63)&lt;&gt;"0",SUM(U6:U63),"")</f>
        <v>0.16666666666666669</v>
      </c>
      <c r="V372" s="266"/>
      <c r="AJ372" s="148"/>
      <c r="AM372" s="148"/>
    </row>
    <row r="373" spans="1:39" ht="15" customHeight="1" x14ac:dyDescent="0.2">
      <c r="A373" s="260" t="s">
        <v>27</v>
      </c>
      <c r="B373" s="261"/>
      <c r="C373" s="261"/>
      <c r="D373" s="261"/>
      <c r="E373" s="262"/>
      <c r="F373" s="171">
        <f>IF(F372&lt;&gt;"",ROUND(F372*24,2),"")</f>
        <v>77</v>
      </c>
      <c r="G373" s="195"/>
      <c r="H373" s="195"/>
      <c r="I373" s="195"/>
      <c r="J373" s="172">
        <f>IF(J372&lt;&gt;"",ROUND(J372*24,2),"")</f>
        <v>16</v>
      </c>
      <c r="K373" s="172">
        <f t="shared" ref="K373:R373" si="143">IF(K372&lt;&gt;"",ROUND(K372*24,2),"")</f>
        <v>8</v>
      </c>
      <c r="L373" s="171">
        <f t="shared" si="143"/>
        <v>2</v>
      </c>
      <c r="M373" s="171">
        <f t="shared" si="143"/>
        <v>16</v>
      </c>
      <c r="N373" s="171">
        <f t="shared" si="143"/>
        <v>2</v>
      </c>
      <c r="O373" s="172">
        <f t="shared" si="143"/>
        <v>0</v>
      </c>
      <c r="P373" s="172">
        <f t="shared" si="143"/>
        <v>2</v>
      </c>
      <c r="Q373" s="172">
        <f t="shared" si="143"/>
        <v>1</v>
      </c>
      <c r="R373" s="171">
        <f t="shared" si="143"/>
        <v>12</v>
      </c>
      <c r="S373" s="230">
        <f>IF(S372&lt;&gt;"",ROUND(S372*24,2),"")</f>
        <v>0</v>
      </c>
      <c r="T373" s="231"/>
      <c r="U373" s="267">
        <f>IF(U372&lt;&gt;"",ROUND(U372*24,2),"")</f>
        <v>4</v>
      </c>
      <c r="V373" s="267"/>
      <c r="AJ373" s="148"/>
      <c r="AM373" s="148"/>
    </row>
    <row r="374" spans="1:39" ht="15" customHeight="1" thickBot="1" x14ac:dyDescent="0.25">
      <c r="A374" s="263" t="s">
        <v>6</v>
      </c>
      <c r="B374" s="264"/>
      <c r="C374" s="264"/>
      <c r="D374" s="264"/>
      <c r="E374" s="265"/>
      <c r="F374" s="174">
        <f>Data!B14</f>
        <v>125</v>
      </c>
      <c r="G374" s="174"/>
      <c r="H374" s="174"/>
      <c r="I374" s="174"/>
      <c r="J374" s="175">
        <f>Data!B17</f>
        <v>62.5</v>
      </c>
      <c r="K374" s="176">
        <f>Data!B19</f>
        <v>125</v>
      </c>
      <c r="L374" s="177">
        <f>Data!B16</f>
        <v>27.5</v>
      </c>
      <c r="M374" s="177">
        <f>Data!B18</f>
        <v>90</v>
      </c>
      <c r="N374" s="177">
        <f>Data!B20</f>
        <v>152.5</v>
      </c>
      <c r="O374" s="176">
        <f>Data!B16</f>
        <v>27.5</v>
      </c>
      <c r="P374" s="176">
        <f>Data!B18</f>
        <v>90</v>
      </c>
      <c r="Q374" s="176">
        <f>Data!B20</f>
        <v>152.5</v>
      </c>
      <c r="R374" s="177">
        <f>Data!B18</f>
        <v>90</v>
      </c>
      <c r="S374" s="232">
        <f>Data!B16</f>
        <v>27.5</v>
      </c>
      <c r="T374" s="233"/>
      <c r="U374" s="217">
        <f>Data!B20</f>
        <v>152.5</v>
      </c>
      <c r="V374" s="217"/>
      <c r="AJ374" s="148"/>
      <c r="AM374" s="148"/>
    </row>
    <row r="375" spans="1:39" ht="15" customHeight="1" x14ac:dyDescent="0.2">
      <c r="A375" s="218"/>
      <c r="B375" s="219"/>
      <c r="C375" s="219"/>
      <c r="D375" s="219"/>
      <c r="E375" s="220"/>
      <c r="F375" s="170">
        <f>IF(F372&lt;&gt;"",F373*F374,"")</f>
        <v>9625</v>
      </c>
      <c r="G375" s="271"/>
      <c r="H375" s="271"/>
      <c r="I375" s="271"/>
      <c r="J375" s="179">
        <f>IF(J372&lt;&gt;"",J373*J374,"")</f>
        <v>1000</v>
      </c>
      <c r="K375" s="179">
        <f t="shared" ref="K375:R375" si="144">IF(K372&lt;&gt;"",K373*K374,"")</f>
        <v>1000</v>
      </c>
      <c r="L375" s="180">
        <f t="shared" si="144"/>
        <v>55</v>
      </c>
      <c r="M375" s="180">
        <f t="shared" si="144"/>
        <v>1440</v>
      </c>
      <c r="N375" s="180">
        <f t="shared" si="144"/>
        <v>305</v>
      </c>
      <c r="O375" s="179">
        <f t="shared" si="144"/>
        <v>0</v>
      </c>
      <c r="P375" s="179">
        <f t="shared" si="144"/>
        <v>180</v>
      </c>
      <c r="Q375" s="179">
        <f t="shared" si="144"/>
        <v>152.5</v>
      </c>
      <c r="R375" s="180">
        <f t="shared" si="144"/>
        <v>1080</v>
      </c>
      <c r="S375" s="246">
        <f>IF(S372&lt;&gt;"",S373*S374,"")</f>
        <v>0</v>
      </c>
      <c r="T375" s="247"/>
      <c r="U375" s="225">
        <f>IF(U372&lt;&gt;"",U373*U374,"")</f>
        <v>610</v>
      </c>
      <c r="V375" s="225"/>
      <c r="AF375" s="158"/>
      <c r="AJ375" s="148"/>
      <c r="AM375" s="148"/>
    </row>
    <row r="376" spans="1:39" ht="15" customHeight="1" thickBot="1" x14ac:dyDescent="0.25">
      <c r="A376" s="221" t="s">
        <v>0</v>
      </c>
      <c r="B376" s="222"/>
      <c r="C376" s="222"/>
      <c r="D376" s="222"/>
      <c r="E376" s="223"/>
      <c r="F376" s="181">
        <f>SUM(F375:V375)</f>
        <v>15447.5</v>
      </c>
      <c r="G376" s="272"/>
      <c r="H376" s="272"/>
      <c r="I376" s="272"/>
      <c r="S376" s="228"/>
      <c r="T376" s="228"/>
      <c r="U376" s="228"/>
      <c r="V376" s="228"/>
      <c r="AF376" s="182"/>
      <c r="AJ376" s="148"/>
      <c r="AM376" s="148"/>
    </row>
    <row r="377" spans="1:39" ht="15" customHeight="1" thickTop="1" x14ac:dyDescent="0.2">
      <c r="J377" s="183">
        <v>0.5</v>
      </c>
      <c r="K377" s="183">
        <v>1</v>
      </c>
      <c r="L377" s="183">
        <v>0.22</v>
      </c>
      <c r="M377" s="183">
        <v>0.72</v>
      </c>
      <c r="N377" s="183">
        <v>1.22</v>
      </c>
      <c r="O377" s="183">
        <v>0.22</v>
      </c>
      <c r="P377" s="183">
        <v>0.72</v>
      </c>
      <c r="Q377" s="183">
        <v>1.22</v>
      </c>
      <c r="R377" s="183">
        <v>0.72</v>
      </c>
      <c r="S377" s="226">
        <v>0.22</v>
      </c>
      <c r="T377" s="227"/>
      <c r="U377" s="226">
        <v>1.22</v>
      </c>
      <c r="V377" s="227"/>
      <c r="AF377" s="182"/>
      <c r="AJ377" s="148"/>
      <c r="AM377" s="148"/>
    </row>
    <row r="378" spans="1:39" ht="12" customHeight="1" x14ac:dyDescent="0.2">
      <c r="A378" s="158"/>
      <c r="B378" s="158"/>
      <c r="C378" s="158"/>
      <c r="D378" s="158"/>
      <c r="E378" s="158"/>
      <c r="F378" s="158"/>
      <c r="G378" s="158"/>
      <c r="H378" s="158"/>
      <c r="I378" s="158"/>
      <c r="J378" s="158"/>
      <c r="S378" s="224"/>
      <c r="T378" s="224"/>
      <c r="U378" s="224"/>
      <c r="V378" s="224"/>
    </row>
    <row r="379" spans="1:39" ht="12" customHeight="1" x14ac:dyDescent="0.2">
      <c r="A379" s="256"/>
      <c r="B379" s="256"/>
      <c r="C379" s="256"/>
      <c r="D379" s="184"/>
      <c r="E379" s="184"/>
      <c r="F379" s="158"/>
      <c r="G379" s="158"/>
      <c r="H379" s="158"/>
      <c r="I379" s="158"/>
      <c r="J379" s="158"/>
      <c r="S379" s="224"/>
      <c r="T379" s="224"/>
      <c r="U379" s="224"/>
      <c r="V379" s="224"/>
    </row>
    <row r="380" spans="1:39" x14ac:dyDescent="0.2">
      <c r="A380" s="229"/>
      <c r="B380" s="229"/>
      <c r="C380" s="229"/>
      <c r="D380" s="185"/>
      <c r="E380" s="185"/>
      <c r="F380" s="178"/>
      <c r="G380" s="178"/>
      <c r="H380" s="178"/>
      <c r="I380" s="178"/>
      <c r="J380" s="158"/>
      <c r="S380" s="224"/>
      <c r="T380" s="224"/>
      <c r="U380" s="224"/>
      <c r="V380" s="224"/>
    </row>
    <row r="381" spans="1:39" x14ac:dyDescent="0.2">
      <c r="A381" s="229"/>
      <c r="B381" s="229"/>
      <c r="C381" s="229"/>
      <c r="D381" s="185"/>
      <c r="E381" s="185"/>
      <c r="F381" s="178"/>
      <c r="G381" s="178"/>
      <c r="H381" s="178"/>
      <c r="I381" s="178"/>
      <c r="J381" s="158"/>
      <c r="S381" s="224"/>
      <c r="T381" s="224"/>
      <c r="U381" s="224"/>
      <c r="V381" s="224"/>
    </row>
    <row r="382" spans="1:39" x14ac:dyDescent="0.2">
      <c r="A382" s="229"/>
      <c r="B382" s="229"/>
      <c r="C382" s="229"/>
      <c r="D382" s="185"/>
      <c r="E382" s="185"/>
      <c r="F382" s="178"/>
      <c r="G382" s="178"/>
      <c r="H382" s="178"/>
      <c r="I382" s="178"/>
      <c r="J382" s="158"/>
      <c r="S382" s="224"/>
      <c r="T382" s="224"/>
      <c r="U382" s="224"/>
      <c r="V382" s="224"/>
    </row>
    <row r="383" spans="1:39" x14ac:dyDescent="0.2">
      <c r="A383" s="251"/>
      <c r="B383" s="251"/>
      <c r="C383" s="251"/>
      <c r="D383" s="186"/>
      <c r="E383" s="186"/>
      <c r="F383" s="178"/>
      <c r="G383" s="178"/>
      <c r="H383" s="178"/>
      <c r="I383" s="178"/>
      <c r="J383" s="173"/>
      <c r="K383" s="173"/>
    </row>
    <row r="384" spans="1:39" x14ac:dyDescent="0.2">
      <c r="A384" s="120"/>
      <c r="B384" s="120"/>
      <c r="C384" s="120"/>
      <c r="D384" s="120"/>
      <c r="E384" s="120"/>
      <c r="F384" s="120"/>
      <c r="G384" s="120"/>
      <c r="H384" s="120"/>
      <c r="I384" s="120"/>
      <c r="J384" s="158"/>
      <c r="K384" s="178"/>
    </row>
    <row r="394" spans="10:10" x14ac:dyDescent="0.2">
      <c r="J394" s="187" t="s">
        <v>57</v>
      </c>
    </row>
  </sheetData>
  <mergeCells count="776">
    <mergeCell ref="A1:C1"/>
    <mergeCell ref="U14:V14"/>
    <mergeCell ref="U15:V15"/>
    <mergeCell ref="U16:V16"/>
    <mergeCell ref="U17:V17"/>
    <mergeCell ref="U8:V8"/>
    <mergeCell ref="U9:V9"/>
    <mergeCell ref="U372:V372"/>
    <mergeCell ref="U373:V373"/>
    <mergeCell ref="U10:V10"/>
    <mergeCell ref="U11:V11"/>
    <mergeCell ref="U12:V12"/>
    <mergeCell ref="U371:V371"/>
    <mergeCell ref="U13:V13"/>
    <mergeCell ref="U63:V63"/>
    <mergeCell ref="U26:V26"/>
    <mergeCell ref="U27:V27"/>
    <mergeCell ref="U28:V28"/>
    <mergeCell ref="U29:V29"/>
    <mergeCell ref="U30:V30"/>
    <mergeCell ref="U21:V21"/>
    <mergeCell ref="U22:V22"/>
    <mergeCell ref="U23:V23"/>
    <mergeCell ref="U20:V20"/>
    <mergeCell ref="U24:V24"/>
    <mergeCell ref="A383:C383"/>
    <mergeCell ref="B3:C3"/>
    <mergeCell ref="B5:C5"/>
    <mergeCell ref="A379:C379"/>
    <mergeCell ref="A380:C380"/>
    <mergeCell ref="S13:T13"/>
    <mergeCell ref="S14:T14"/>
    <mergeCell ref="S15:T15"/>
    <mergeCell ref="S20:T20"/>
    <mergeCell ref="S27:T27"/>
    <mergeCell ref="S16:T16"/>
    <mergeCell ref="S17:T17"/>
    <mergeCell ref="S18:T18"/>
    <mergeCell ref="S19:T19"/>
    <mergeCell ref="S21:T21"/>
    <mergeCell ref="S22:T22"/>
    <mergeCell ref="S8:T8"/>
    <mergeCell ref="A372:E372"/>
    <mergeCell ref="A373:E373"/>
    <mergeCell ref="A374:E374"/>
    <mergeCell ref="S9:T9"/>
    <mergeCell ref="S10:T10"/>
    <mergeCell ref="S11:T11"/>
    <mergeCell ref="S12:T12"/>
    <mergeCell ref="S381:T381"/>
    <mergeCell ref="B2:J2"/>
    <mergeCell ref="S3:T3"/>
    <mergeCell ref="S5:T5"/>
    <mergeCell ref="S6:T6"/>
    <mergeCell ref="S7:T7"/>
    <mergeCell ref="T2:U2"/>
    <mergeCell ref="U3:V3"/>
    <mergeCell ref="U5:V5"/>
    <mergeCell ref="U6:V6"/>
    <mergeCell ref="U7:V7"/>
    <mergeCell ref="U4:V4"/>
    <mergeCell ref="S4:T4"/>
    <mergeCell ref="S375:T375"/>
    <mergeCell ref="S32:T32"/>
    <mergeCell ref="S63:T63"/>
    <mergeCell ref="S372:T372"/>
    <mergeCell ref="S367:T367"/>
    <mergeCell ref="S370:T370"/>
    <mergeCell ref="S371:T371"/>
    <mergeCell ref="U31:V31"/>
    <mergeCell ref="U32:V32"/>
    <mergeCell ref="U18:V18"/>
    <mergeCell ref="U19:V19"/>
    <mergeCell ref="S373:T373"/>
    <mergeCell ref="S374:T374"/>
    <mergeCell ref="S30:T30"/>
    <mergeCell ref="S31:T31"/>
    <mergeCell ref="S23:T23"/>
    <mergeCell ref="S24:T24"/>
    <mergeCell ref="S25:T25"/>
    <mergeCell ref="S26:T26"/>
    <mergeCell ref="S29:T29"/>
    <mergeCell ref="S28:T28"/>
    <mergeCell ref="S34:T34"/>
    <mergeCell ref="S39:T39"/>
    <mergeCell ref="S44:T44"/>
    <mergeCell ref="S49:T49"/>
    <mergeCell ref="S54:T54"/>
    <mergeCell ref="S59:T59"/>
    <mergeCell ref="S65:T65"/>
    <mergeCell ref="S70:T70"/>
    <mergeCell ref="S75:T75"/>
    <mergeCell ref="S80:T80"/>
    <mergeCell ref="S85:T85"/>
    <mergeCell ref="S90:T90"/>
    <mergeCell ref="S95:T95"/>
    <mergeCell ref="S100:T100"/>
    <mergeCell ref="U25:V25"/>
    <mergeCell ref="U367:V367"/>
    <mergeCell ref="U370:V370"/>
    <mergeCell ref="U374:V374"/>
    <mergeCell ref="A375:E375"/>
    <mergeCell ref="A376:E376"/>
    <mergeCell ref="U381:V381"/>
    <mergeCell ref="S382:T382"/>
    <mergeCell ref="U382:V382"/>
    <mergeCell ref="S378:T378"/>
    <mergeCell ref="U378:V378"/>
    <mergeCell ref="S379:T379"/>
    <mergeCell ref="U379:V379"/>
    <mergeCell ref="S380:T380"/>
    <mergeCell ref="U380:V380"/>
    <mergeCell ref="U375:V375"/>
    <mergeCell ref="U377:V377"/>
    <mergeCell ref="U376:V376"/>
    <mergeCell ref="S377:T377"/>
    <mergeCell ref="S376:T376"/>
    <mergeCell ref="A381:C381"/>
    <mergeCell ref="A382:C382"/>
    <mergeCell ref="S33:T33"/>
    <mergeCell ref="U33:V33"/>
    <mergeCell ref="U34:V34"/>
    <mergeCell ref="S35:T35"/>
    <mergeCell ref="U35:V35"/>
    <mergeCell ref="S36:T36"/>
    <mergeCell ref="U36:V36"/>
    <mergeCell ref="S37:T37"/>
    <mergeCell ref="U37:V37"/>
    <mergeCell ref="S38:T38"/>
    <mergeCell ref="U38:V38"/>
    <mergeCell ref="U39:V39"/>
    <mergeCell ref="S40:T40"/>
    <mergeCell ref="U40:V40"/>
    <mergeCell ref="S41:T41"/>
    <mergeCell ref="U41:V41"/>
    <mergeCell ref="S42:T42"/>
    <mergeCell ref="U42:V42"/>
    <mergeCell ref="S43:T43"/>
    <mergeCell ref="U43:V43"/>
    <mergeCell ref="U44:V44"/>
    <mergeCell ref="S45:T45"/>
    <mergeCell ref="U45:V45"/>
    <mergeCell ref="S46:T46"/>
    <mergeCell ref="U46:V46"/>
    <mergeCell ref="S47:T47"/>
    <mergeCell ref="U47:V47"/>
    <mergeCell ref="S48:T48"/>
    <mergeCell ref="U48:V48"/>
    <mergeCell ref="U49:V49"/>
    <mergeCell ref="S50:T50"/>
    <mergeCell ref="U50:V50"/>
    <mergeCell ref="S51:T51"/>
    <mergeCell ref="U51:V51"/>
    <mergeCell ref="S52:T52"/>
    <mergeCell ref="U52:V52"/>
    <mergeCell ref="S53:T53"/>
    <mergeCell ref="U53:V53"/>
    <mergeCell ref="U54:V54"/>
    <mergeCell ref="S55:T55"/>
    <mergeCell ref="U55:V55"/>
    <mergeCell ref="S56:T56"/>
    <mergeCell ref="U56:V56"/>
    <mergeCell ref="S57:T57"/>
    <mergeCell ref="U57:V57"/>
    <mergeCell ref="S58:T58"/>
    <mergeCell ref="U58:V58"/>
    <mergeCell ref="U59:V59"/>
    <mergeCell ref="S60:T60"/>
    <mergeCell ref="U60:V60"/>
    <mergeCell ref="S61:T61"/>
    <mergeCell ref="U61:V61"/>
    <mergeCell ref="S62:T62"/>
    <mergeCell ref="U62:V62"/>
    <mergeCell ref="S64:T64"/>
    <mergeCell ref="U64:V64"/>
    <mergeCell ref="U65:V65"/>
    <mergeCell ref="S66:T66"/>
    <mergeCell ref="U66:V66"/>
    <mergeCell ref="S67:T67"/>
    <mergeCell ref="U67:V67"/>
    <mergeCell ref="S68:T68"/>
    <mergeCell ref="U68:V68"/>
    <mergeCell ref="S69:T69"/>
    <mergeCell ref="U69:V69"/>
    <mergeCell ref="U70:V70"/>
    <mergeCell ref="S71:T71"/>
    <mergeCell ref="U71:V71"/>
    <mergeCell ref="S72:T72"/>
    <mergeCell ref="U72:V72"/>
    <mergeCell ref="S73:T73"/>
    <mergeCell ref="U73:V73"/>
    <mergeCell ref="S74:T74"/>
    <mergeCell ref="U74:V74"/>
    <mergeCell ref="U75:V75"/>
    <mergeCell ref="S76:T76"/>
    <mergeCell ref="U76:V76"/>
    <mergeCell ref="S77:T77"/>
    <mergeCell ref="U77:V77"/>
    <mergeCell ref="S78:T78"/>
    <mergeCell ref="U78:V78"/>
    <mergeCell ref="S79:T79"/>
    <mergeCell ref="U79:V79"/>
    <mergeCell ref="U80:V80"/>
    <mergeCell ref="S81:T81"/>
    <mergeCell ref="U81:V81"/>
    <mergeCell ref="S82:T82"/>
    <mergeCell ref="U82:V82"/>
    <mergeCell ref="S83:T83"/>
    <mergeCell ref="U83:V83"/>
    <mergeCell ref="S84:T84"/>
    <mergeCell ref="U84:V84"/>
    <mergeCell ref="U85:V85"/>
    <mergeCell ref="S86:T86"/>
    <mergeCell ref="U86:V86"/>
    <mergeCell ref="S87:T87"/>
    <mergeCell ref="U87:V87"/>
    <mergeCell ref="S88:T88"/>
    <mergeCell ref="U88:V88"/>
    <mergeCell ref="S89:T89"/>
    <mergeCell ref="U89:V89"/>
    <mergeCell ref="U90:V90"/>
    <mergeCell ref="S91:T91"/>
    <mergeCell ref="U91:V91"/>
    <mergeCell ref="S92:T92"/>
    <mergeCell ref="U92:V92"/>
    <mergeCell ref="S93:T93"/>
    <mergeCell ref="U93:V93"/>
    <mergeCell ref="S94:T94"/>
    <mergeCell ref="U94:V94"/>
    <mergeCell ref="U95:V95"/>
    <mergeCell ref="S96:T96"/>
    <mergeCell ref="U96:V96"/>
    <mergeCell ref="S97:T97"/>
    <mergeCell ref="U97:V97"/>
    <mergeCell ref="S98:T98"/>
    <mergeCell ref="U98:V98"/>
    <mergeCell ref="S99:T99"/>
    <mergeCell ref="U99:V99"/>
    <mergeCell ref="U100:V100"/>
    <mergeCell ref="S101:T101"/>
    <mergeCell ref="U101:V101"/>
    <mergeCell ref="S102:T102"/>
    <mergeCell ref="U102:V102"/>
    <mergeCell ref="S103:T103"/>
    <mergeCell ref="U103:V103"/>
    <mergeCell ref="S104:T104"/>
    <mergeCell ref="U104:V104"/>
    <mergeCell ref="S105:T105"/>
    <mergeCell ref="U105:V105"/>
    <mergeCell ref="S106:T106"/>
    <mergeCell ref="U106:V106"/>
    <mergeCell ref="S107:T107"/>
    <mergeCell ref="U107:V107"/>
    <mergeCell ref="S108:T108"/>
    <mergeCell ref="U108:V108"/>
    <mergeCell ref="S109:T109"/>
    <mergeCell ref="U109:V109"/>
    <mergeCell ref="S110:T110"/>
    <mergeCell ref="U110:V110"/>
    <mergeCell ref="S111:T111"/>
    <mergeCell ref="U111:V111"/>
    <mergeCell ref="S112:T112"/>
    <mergeCell ref="U112:V112"/>
    <mergeCell ref="S113:T113"/>
    <mergeCell ref="U113:V113"/>
    <mergeCell ref="S114:T114"/>
    <mergeCell ref="U114:V114"/>
    <mergeCell ref="S115:T115"/>
    <mergeCell ref="U115:V115"/>
    <mergeCell ref="S116:T116"/>
    <mergeCell ref="U116:V116"/>
    <mergeCell ref="S117:T117"/>
    <mergeCell ref="U117:V117"/>
    <mergeCell ref="S118:T118"/>
    <mergeCell ref="U118:V118"/>
    <mergeCell ref="S119:T119"/>
    <mergeCell ref="U119:V119"/>
    <mergeCell ref="S120:T120"/>
    <mergeCell ref="U120:V120"/>
    <mergeCell ref="S121:T121"/>
    <mergeCell ref="U121:V121"/>
    <mergeCell ref="S122:T122"/>
    <mergeCell ref="U122:V122"/>
    <mergeCell ref="S123:T123"/>
    <mergeCell ref="U123:V123"/>
    <mergeCell ref="S124:T124"/>
    <mergeCell ref="U124:V124"/>
    <mergeCell ref="S125:T125"/>
    <mergeCell ref="U125:V125"/>
    <mergeCell ref="S126:T126"/>
    <mergeCell ref="U126:V126"/>
    <mergeCell ref="S127:T127"/>
    <mergeCell ref="U127:V127"/>
    <mergeCell ref="S128:T128"/>
    <mergeCell ref="U128:V128"/>
    <mergeCell ref="S129:T129"/>
    <mergeCell ref="U129:V129"/>
    <mergeCell ref="S130:T130"/>
    <mergeCell ref="U130:V130"/>
    <mergeCell ref="S131:T131"/>
    <mergeCell ref="U131:V131"/>
    <mergeCell ref="S132:T132"/>
    <mergeCell ref="U132:V132"/>
    <mergeCell ref="S133:T133"/>
    <mergeCell ref="U133:V133"/>
    <mergeCell ref="S134:T134"/>
    <mergeCell ref="U134:V134"/>
    <mergeCell ref="S135:T135"/>
    <mergeCell ref="U135:V135"/>
    <mergeCell ref="S136:T136"/>
    <mergeCell ref="U136:V136"/>
    <mergeCell ref="S137:T137"/>
    <mergeCell ref="U137:V137"/>
    <mergeCell ref="S138:T138"/>
    <mergeCell ref="U138:V138"/>
    <mergeCell ref="S139:T139"/>
    <mergeCell ref="U139:V139"/>
    <mergeCell ref="S140:T140"/>
    <mergeCell ref="U140:V140"/>
    <mergeCell ref="S141:T141"/>
    <mergeCell ref="U141:V141"/>
    <mergeCell ref="S142:T142"/>
    <mergeCell ref="U142:V142"/>
    <mergeCell ref="S143:T143"/>
    <mergeCell ref="U143:V143"/>
    <mergeCell ref="S144:T144"/>
    <mergeCell ref="U144:V144"/>
    <mergeCell ref="S145:T145"/>
    <mergeCell ref="U145:V145"/>
    <mergeCell ref="S146:T146"/>
    <mergeCell ref="U146:V146"/>
    <mergeCell ref="S147:T147"/>
    <mergeCell ref="U147:V147"/>
    <mergeCell ref="S148:T148"/>
    <mergeCell ref="U148:V148"/>
    <mergeCell ref="S149:T149"/>
    <mergeCell ref="U149:V149"/>
    <mergeCell ref="S150:T150"/>
    <mergeCell ref="U150:V150"/>
    <mergeCell ref="S151:T151"/>
    <mergeCell ref="U151:V151"/>
    <mergeCell ref="S152:T152"/>
    <mergeCell ref="U152:V152"/>
    <mergeCell ref="S153:T153"/>
    <mergeCell ref="U153:V153"/>
    <mergeCell ref="S154:T154"/>
    <mergeCell ref="U154:V154"/>
    <mergeCell ref="S155:T155"/>
    <mergeCell ref="U155:V155"/>
    <mergeCell ref="S156:T156"/>
    <mergeCell ref="U156:V156"/>
    <mergeCell ref="S157:T157"/>
    <mergeCell ref="U157:V157"/>
    <mergeCell ref="S158:T158"/>
    <mergeCell ref="U158:V158"/>
    <mergeCell ref="S159:T159"/>
    <mergeCell ref="U159:V159"/>
    <mergeCell ref="S160:T160"/>
    <mergeCell ref="U160:V160"/>
    <mergeCell ref="S161:T161"/>
    <mergeCell ref="U161:V161"/>
    <mergeCell ref="S162:T162"/>
    <mergeCell ref="U162:V162"/>
    <mergeCell ref="S163:T163"/>
    <mergeCell ref="U163:V163"/>
    <mergeCell ref="S164:T164"/>
    <mergeCell ref="U164:V164"/>
    <mergeCell ref="S165:T165"/>
    <mergeCell ref="U165:V165"/>
    <mergeCell ref="S166:T166"/>
    <mergeCell ref="U166:V166"/>
    <mergeCell ref="S167:T167"/>
    <mergeCell ref="U167:V167"/>
    <mergeCell ref="S168:T168"/>
    <mergeCell ref="U168:V168"/>
    <mergeCell ref="S169:T169"/>
    <mergeCell ref="U169:V169"/>
    <mergeCell ref="S170:T170"/>
    <mergeCell ref="U170:V170"/>
    <mergeCell ref="S171:T171"/>
    <mergeCell ref="U171:V171"/>
    <mergeCell ref="S172:T172"/>
    <mergeCell ref="U172:V172"/>
    <mergeCell ref="S173:T173"/>
    <mergeCell ref="U173:V173"/>
    <mergeCell ref="S174:T174"/>
    <mergeCell ref="U174:V174"/>
    <mergeCell ref="S175:T175"/>
    <mergeCell ref="U175:V175"/>
    <mergeCell ref="S176:T176"/>
    <mergeCell ref="U176:V176"/>
    <mergeCell ref="S177:T177"/>
    <mergeCell ref="U177:V177"/>
    <mergeCell ref="S178:T178"/>
    <mergeCell ref="U178:V178"/>
    <mergeCell ref="S179:T179"/>
    <mergeCell ref="U179:V179"/>
    <mergeCell ref="S180:T180"/>
    <mergeCell ref="U180:V180"/>
    <mergeCell ref="S181:T181"/>
    <mergeCell ref="U181:V181"/>
    <mergeCell ref="S182:T182"/>
    <mergeCell ref="U182:V182"/>
    <mergeCell ref="S183:T183"/>
    <mergeCell ref="U183:V183"/>
    <mergeCell ref="S184:T184"/>
    <mergeCell ref="U184:V184"/>
    <mergeCell ref="S185:T185"/>
    <mergeCell ref="U185:V185"/>
    <mergeCell ref="S186:T186"/>
    <mergeCell ref="U186:V186"/>
    <mergeCell ref="S187:T187"/>
    <mergeCell ref="U187:V187"/>
    <mergeCell ref="S188:T188"/>
    <mergeCell ref="U188:V188"/>
    <mergeCell ref="S189:T189"/>
    <mergeCell ref="U189:V189"/>
    <mergeCell ref="S190:T190"/>
    <mergeCell ref="U190:V190"/>
    <mergeCell ref="S191:T191"/>
    <mergeCell ref="U191:V191"/>
    <mergeCell ref="S192:T192"/>
    <mergeCell ref="U192:V192"/>
    <mergeCell ref="S193:T193"/>
    <mergeCell ref="U193:V193"/>
    <mergeCell ref="S194:T194"/>
    <mergeCell ref="U194:V194"/>
    <mergeCell ref="S195:T195"/>
    <mergeCell ref="U195:V195"/>
    <mergeCell ref="S196:T196"/>
    <mergeCell ref="U196:V196"/>
    <mergeCell ref="S197:T197"/>
    <mergeCell ref="U197:V197"/>
    <mergeCell ref="S198:T198"/>
    <mergeCell ref="U198:V198"/>
    <mergeCell ref="S199:T199"/>
    <mergeCell ref="U199:V199"/>
    <mergeCell ref="S200:T200"/>
    <mergeCell ref="U200:V200"/>
    <mergeCell ref="S201:T201"/>
    <mergeCell ref="U201:V201"/>
    <mergeCell ref="S202:T202"/>
    <mergeCell ref="U202:V202"/>
    <mergeCell ref="S203:T203"/>
    <mergeCell ref="U203:V203"/>
    <mergeCell ref="S204:T204"/>
    <mergeCell ref="U204:V204"/>
    <mergeCell ref="S205:T205"/>
    <mergeCell ref="U205:V205"/>
    <mergeCell ref="S206:T206"/>
    <mergeCell ref="U206:V206"/>
    <mergeCell ref="S207:T207"/>
    <mergeCell ref="U207:V207"/>
    <mergeCell ref="S208:T208"/>
    <mergeCell ref="U208:V208"/>
    <mergeCell ref="S209:T209"/>
    <mergeCell ref="U209:V209"/>
    <mergeCell ref="S210:T210"/>
    <mergeCell ref="U210:V210"/>
    <mergeCell ref="S211:T211"/>
    <mergeCell ref="U211:V211"/>
    <mergeCell ref="S212:T212"/>
    <mergeCell ref="U212:V212"/>
    <mergeCell ref="S213:T213"/>
    <mergeCell ref="U213:V213"/>
    <mergeCell ref="S214:T214"/>
    <mergeCell ref="U214:V214"/>
    <mergeCell ref="S215:T215"/>
    <mergeCell ref="U215:V215"/>
    <mergeCell ref="S216:T216"/>
    <mergeCell ref="U216:V216"/>
    <mergeCell ref="S217:T217"/>
    <mergeCell ref="U217:V217"/>
    <mergeCell ref="S218:T218"/>
    <mergeCell ref="U218:V218"/>
    <mergeCell ref="S219:T219"/>
    <mergeCell ref="U219:V219"/>
    <mergeCell ref="S220:T220"/>
    <mergeCell ref="U220:V220"/>
    <mergeCell ref="S221:T221"/>
    <mergeCell ref="U221:V221"/>
    <mergeCell ref="S222:T222"/>
    <mergeCell ref="U222:V222"/>
    <mergeCell ref="S223:T223"/>
    <mergeCell ref="U223:V223"/>
    <mergeCell ref="S224:T224"/>
    <mergeCell ref="U224:V224"/>
    <mergeCell ref="S225:T225"/>
    <mergeCell ref="U225:V225"/>
    <mergeCell ref="S226:T226"/>
    <mergeCell ref="U226:V226"/>
    <mergeCell ref="S227:T227"/>
    <mergeCell ref="U227:V227"/>
    <mergeCell ref="S228:T228"/>
    <mergeCell ref="U228:V228"/>
    <mergeCell ref="S229:T229"/>
    <mergeCell ref="U229:V229"/>
    <mergeCell ref="S230:T230"/>
    <mergeCell ref="U230:V230"/>
    <mergeCell ref="S231:T231"/>
    <mergeCell ref="U231:V231"/>
    <mergeCell ref="S232:T232"/>
    <mergeCell ref="U232:V232"/>
    <mergeCell ref="S233:T233"/>
    <mergeCell ref="U233:V233"/>
    <mergeCell ref="S234:T234"/>
    <mergeCell ref="U234:V234"/>
    <mergeCell ref="S235:T235"/>
    <mergeCell ref="U235:V235"/>
    <mergeCell ref="S236:T236"/>
    <mergeCell ref="U236:V236"/>
    <mergeCell ref="S237:T237"/>
    <mergeCell ref="U237:V237"/>
    <mergeCell ref="S238:T238"/>
    <mergeCell ref="U238:V238"/>
    <mergeCell ref="S239:T239"/>
    <mergeCell ref="U239:V239"/>
    <mergeCell ref="S240:T240"/>
    <mergeCell ref="U240:V240"/>
    <mergeCell ref="S241:T241"/>
    <mergeCell ref="U241:V241"/>
    <mergeCell ref="S242:T242"/>
    <mergeCell ref="U242:V242"/>
    <mergeCell ref="S243:T243"/>
    <mergeCell ref="U243:V243"/>
    <mergeCell ref="S244:T244"/>
    <mergeCell ref="U244:V244"/>
    <mergeCell ref="S245:T245"/>
    <mergeCell ref="U245:V245"/>
    <mergeCell ref="S246:T246"/>
    <mergeCell ref="U246:V246"/>
    <mergeCell ref="S247:T247"/>
    <mergeCell ref="U247:V247"/>
    <mergeCell ref="S248:T248"/>
    <mergeCell ref="U248:V248"/>
    <mergeCell ref="S249:T249"/>
    <mergeCell ref="U249:V249"/>
    <mergeCell ref="S250:T250"/>
    <mergeCell ref="U250:V250"/>
    <mergeCell ref="S251:T251"/>
    <mergeCell ref="U251:V251"/>
    <mergeCell ref="S252:T252"/>
    <mergeCell ref="U252:V252"/>
    <mergeCell ref="S253:T253"/>
    <mergeCell ref="U253:V253"/>
    <mergeCell ref="S254:T254"/>
    <mergeCell ref="U254:V254"/>
    <mergeCell ref="S255:T255"/>
    <mergeCell ref="U255:V255"/>
    <mergeCell ref="S256:T256"/>
    <mergeCell ref="U256:V256"/>
    <mergeCell ref="S257:T257"/>
    <mergeCell ref="U257:V257"/>
    <mergeCell ref="S258:T258"/>
    <mergeCell ref="U258:V258"/>
    <mergeCell ref="S259:T259"/>
    <mergeCell ref="U259:V259"/>
    <mergeCell ref="S260:T260"/>
    <mergeCell ref="U260:V260"/>
    <mergeCell ref="S261:T261"/>
    <mergeCell ref="U261:V261"/>
    <mergeCell ref="S262:T262"/>
    <mergeCell ref="U262:V262"/>
    <mergeCell ref="S263:T263"/>
    <mergeCell ref="U263:V263"/>
    <mergeCell ref="S264:T264"/>
    <mergeCell ref="U264:V264"/>
    <mergeCell ref="S265:T265"/>
    <mergeCell ref="U265:V265"/>
    <mergeCell ref="S266:T266"/>
    <mergeCell ref="U266:V266"/>
    <mergeCell ref="S267:T267"/>
    <mergeCell ref="U267:V267"/>
    <mergeCell ref="S268:T268"/>
    <mergeCell ref="U268:V268"/>
    <mergeCell ref="S269:T269"/>
    <mergeCell ref="U269:V269"/>
    <mergeCell ref="S270:T270"/>
    <mergeCell ref="U270:V270"/>
    <mergeCell ref="S271:T271"/>
    <mergeCell ref="U271:V271"/>
    <mergeCell ref="S272:T272"/>
    <mergeCell ref="U272:V272"/>
    <mergeCell ref="S273:T273"/>
    <mergeCell ref="U273:V273"/>
    <mergeCell ref="S274:T274"/>
    <mergeCell ref="U274:V274"/>
    <mergeCell ref="S275:T275"/>
    <mergeCell ref="U275:V275"/>
    <mergeCell ref="S276:T276"/>
    <mergeCell ref="U276:V276"/>
    <mergeCell ref="S277:T277"/>
    <mergeCell ref="U277:V277"/>
    <mergeCell ref="S278:T278"/>
    <mergeCell ref="U278:V278"/>
    <mergeCell ref="S279:T279"/>
    <mergeCell ref="U279:V279"/>
    <mergeCell ref="S280:T280"/>
    <mergeCell ref="U280:V280"/>
    <mergeCell ref="S281:T281"/>
    <mergeCell ref="U281:V281"/>
    <mergeCell ref="S282:T282"/>
    <mergeCell ref="U282:V282"/>
    <mergeCell ref="S283:T283"/>
    <mergeCell ref="U283:V283"/>
    <mergeCell ref="S284:T284"/>
    <mergeCell ref="U284:V284"/>
    <mergeCell ref="S285:T285"/>
    <mergeCell ref="U285:V285"/>
    <mergeCell ref="S286:T286"/>
    <mergeCell ref="U286:V286"/>
    <mergeCell ref="S287:T287"/>
    <mergeCell ref="U287:V287"/>
    <mergeCell ref="S288:T288"/>
    <mergeCell ref="U288:V288"/>
    <mergeCell ref="S289:T289"/>
    <mergeCell ref="U289:V289"/>
    <mergeCell ref="S290:T290"/>
    <mergeCell ref="U290:V290"/>
    <mergeCell ref="S291:T291"/>
    <mergeCell ref="U291:V291"/>
    <mergeCell ref="S292:T292"/>
    <mergeCell ref="U292:V292"/>
    <mergeCell ref="S293:T293"/>
    <mergeCell ref="U293:V293"/>
    <mergeCell ref="S294:T294"/>
    <mergeCell ref="U294:V294"/>
    <mergeCell ref="S295:T295"/>
    <mergeCell ref="U295:V295"/>
    <mergeCell ref="S296:T296"/>
    <mergeCell ref="U296:V296"/>
    <mergeCell ref="S297:T297"/>
    <mergeCell ref="U297:V297"/>
    <mergeCell ref="S298:T298"/>
    <mergeCell ref="U298:V298"/>
    <mergeCell ref="S299:T299"/>
    <mergeCell ref="U299:V299"/>
    <mergeCell ref="S300:T300"/>
    <mergeCell ref="U300:V300"/>
    <mergeCell ref="S301:T301"/>
    <mergeCell ref="U301:V301"/>
    <mergeCell ref="S302:T302"/>
    <mergeCell ref="U302:V302"/>
    <mergeCell ref="S303:T303"/>
    <mergeCell ref="U303:V303"/>
    <mergeCell ref="S304:T304"/>
    <mergeCell ref="U304:V304"/>
    <mergeCell ref="S305:T305"/>
    <mergeCell ref="U305:V305"/>
    <mergeCell ref="S306:T306"/>
    <mergeCell ref="U306:V306"/>
    <mergeCell ref="S307:T307"/>
    <mergeCell ref="U307:V307"/>
    <mergeCell ref="S308:T308"/>
    <mergeCell ref="U308:V308"/>
    <mergeCell ref="S309:T309"/>
    <mergeCell ref="U309:V309"/>
    <mergeCell ref="S310:T310"/>
    <mergeCell ref="U310:V310"/>
    <mergeCell ref="S311:T311"/>
    <mergeCell ref="U311:V311"/>
    <mergeCell ref="S312:T312"/>
    <mergeCell ref="U312:V312"/>
    <mergeCell ref="S313:T313"/>
    <mergeCell ref="U313:V313"/>
    <mergeCell ref="S314:T314"/>
    <mergeCell ref="U314:V314"/>
    <mergeCell ref="S315:T315"/>
    <mergeCell ref="U315:V315"/>
    <mergeCell ref="S316:T316"/>
    <mergeCell ref="U316:V316"/>
    <mergeCell ref="S317:T317"/>
    <mergeCell ref="U317:V317"/>
    <mergeCell ref="S318:T318"/>
    <mergeCell ref="U318:V318"/>
    <mergeCell ref="S319:T319"/>
    <mergeCell ref="U319:V319"/>
    <mergeCell ref="S320:T320"/>
    <mergeCell ref="U320:V320"/>
    <mergeCell ref="S321:T321"/>
    <mergeCell ref="U321:V321"/>
    <mergeCell ref="S322:T322"/>
    <mergeCell ref="U322:V322"/>
    <mergeCell ref="S323:T323"/>
    <mergeCell ref="U323:V323"/>
    <mergeCell ref="S324:T324"/>
    <mergeCell ref="U324:V324"/>
    <mergeCell ref="S325:T325"/>
    <mergeCell ref="U325:V325"/>
    <mergeCell ref="S326:T326"/>
    <mergeCell ref="U326:V326"/>
    <mergeCell ref="S327:T327"/>
    <mergeCell ref="U327:V327"/>
    <mergeCell ref="S328:T328"/>
    <mergeCell ref="U328:V328"/>
    <mergeCell ref="S329:T329"/>
    <mergeCell ref="U329:V329"/>
    <mergeCell ref="S330:T330"/>
    <mergeCell ref="U330:V330"/>
    <mergeCell ref="S331:T331"/>
    <mergeCell ref="U331:V331"/>
    <mergeCell ref="S332:T332"/>
    <mergeCell ref="U332:V332"/>
    <mergeCell ref="S333:T333"/>
    <mergeCell ref="U333:V333"/>
    <mergeCell ref="S334:T334"/>
    <mergeCell ref="U334:V334"/>
    <mergeCell ref="S335:T335"/>
    <mergeCell ref="U335:V335"/>
    <mergeCell ref="S336:T336"/>
    <mergeCell ref="U336:V336"/>
    <mergeCell ref="S337:T337"/>
    <mergeCell ref="U337:V337"/>
    <mergeCell ref="S338:T338"/>
    <mergeCell ref="U338:V338"/>
    <mergeCell ref="S339:T339"/>
    <mergeCell ref="U339:V339"/>
    <mergeCell ref="S340:T340"/>
    <mergeCell ref="U340:V340"/>
    <mergeCell ref="S341:T341"/>
    <mergeCell ref="U341:V341"/>
    <mergeCell ref="S342:T342"/>
    <mergeCell ref="U342:V342"/>
    <mergeCell ref="S343:T343"/>
    <mergeCell ref="U343:V343"/>
    <mergeCell ref="S344:T344"/>
    <mergeCell ref="U344:V344"/>
    <mergeCell ref="S345:T345"/>
    <mergeCell ref="U345:V345"/>
    <mergeCell ref="S346:T346"/>
    <mergeCell ref="U346:V346"/>
    <mergeCell ref="S347:T347"/>
    <mergeCell ref="U347:V347"/>
    <mergeCell ref="S348:T348"/>
    <mergeCell ref="U348:V348"/>
    <mergeCell ref="S349:T349"/>
    <mergeCell ref="U349:V349"/>
    <mergeCell ref="U357:V357"/>
    <mergeCell ref="S358:T358"/>
    <mergeCell ref="U358:V358"/>
    <mergeCell ref="S359:T359"/>
    <mergeCell ref="U359:V359"/>
    <mergeCell ref="S350:T350"/>
    <mergeCell ref="U350:V350"/>
    <mergeCell ref="S351:T351"/>
    <mergeCell ref="U351:V351"/>
    <mergeCell ref="S352:T352"/>
    <mergeCell ref="U352:V352"/>
    <mergeCell ref="S353:T353"/>
    <mergeCell ref="U353:V353"/>
    <mergeCell ref="S354:T354"/>
    <mergeCell ref="U354:V354"/>
    <mergeCell ref="S365:T365"/>
    <mergeCell ref="U365:V365"/>
    <mergeCell ref="S366:T366"/>
    <mergeCell ref="U366:V366"/>
    <mergeCell ref="S368:T368"/>
    <mergeCell ref="S369:T369"/>
    <mergeCell ref="U368:V368"/>
    <mergeCell ref="U369:V369"/>
    <mergeCell ref="Y3:Z3"/>
    <mergeCell ref="S360:T360"/>
    <mergeCell ref="U360:V360"/>
    <mergeCell ref="S361:T361"/>
    <mergeCell ref="U361:V361"/>
    <mergeCell ref="S362:T362"/>
    <mergeCell ref="U362:V362"/>
    <mergeCell ref="S363:T363"/>
    <mergeCell ref="U363:V363"/>
    <mergeCell ref="S364:T364"/>
    <mergeCell ref="U364:V364"/>
    <mergeCell ref="S355:T355"/>
    <mergeCell ref="U355:V355"/>
    <mergeCell ref="S356:T356"/>
    <mergeCell ref="U356:V356"/>
    <mergeCell ref="S357:T357"/>
  </mergeCells>
  <conditionalFormatting sqref="A2:A371">
    <cfRule type="expression" dxfId="3" priority="4">
      <formula>(A2&lt;&gt;"")*OR(WEEKDAY(A2,2)=6,WEEKDAY(A2,2)=7)</formula>
    </cfRule>
  </conditionalFormatting>
  <conditionalFormatting sqref="B2:B371">
    <cfRule type="expression" dxfId="2" priority="3">
      <formula>(A2&lt;&gt;"")*OR(WEEKDAY(A2,2)=7)</formula>
    </cfRule>
  </conditionalFormatting>
  <conditionalFormatting sqref="C3:C371">
    <cfRule type="expression" dxfId="1" priority="2">
      <formula>(C3&lt;&gt;"")</formula>
    </cfRule>
  </conditionalFormatting>
  <conditionalFormatting sqref="B2">
    <cfRule type="expression" dxfId="0" priority="1">
      <formula>(A2&lt;&gt;"")*OR(WEEKDAY(A2,2)=7)</formula>
    </cfRule>
  </conditionalFormatting>
  <printOptions horizontalCentered="1"/>
  <pageMargins left="0.70866141732283472" right="0.70866141732283472" top="0.55118110236220474" bottom="0.47244094488188981" header="0.31496062992125984" footer="0.31496062992125984"/>
  <pageSetup paperSize="9" scale="60" orientation="landscape" r:id="rId1"/>
  <headerFooter>
    <oddFooter>&amp;L&amp;F&amp;CUdarbejdet af Bjarne Hansen &amp;D&amp;RSide &amp;P</oddFooter>
  </headerFooter>
  <ignoredErrors>
    <ignoredError sqref="J3:K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</sheetPr>
  <dimension ref="A1:Q20"/>
  <sheetViews>
    <sheetView zoomScale="115" zoomScaleNormal="115" workbookViewId="0">
      <selection activeCell="Q4" sqref="Q4"/>
    </sheetView>
  </sheetViews>
  <sheetFormatPr defaultRowHeight="15" x14ac:dyDescent="0.25"/>
  <cols>
    <col min="1" max="1" width="19.85546875" bestFit="1" customWidth="1"/>
    <col min="2" max="2" width="9.5703125" customWidth="1"/>
    <col min="3" max="3" width="10.140625" customWidth="1"/>
    <col min="4" max="4" width="1.42578125" customWidth="1"/>
    <col min="5" max="6" width="7.85546875" customWidth="1"/>
    <col min="7" max="7" width="1.5703125" customWidth="1"/>
    <col min="8" max="8" width="12.28515625" customWidth="1"/>
    <col min="9" max="9" width="6.7109375" style="64" customWidth="1"/>
    <col min="10" max="10" width="6" customWidth="1"/>
    <col min="11" max="11" width="5.5703125" style="64" customWidth="1"/>
    <col min="12" max="12" width="6.42578125" customWidth="1"/>
    <col min="13" max="13" width="2.140625" customWidth="1"/>
    <col min="14" max="14" width="12.5703125" customWidth="1"/>
    <col min="15" max="15" width="10" style="64" customWidth="1"/>
  </cols>
  <sheetData>
    <row r="1" spans="1:17" x14ac:dyDescent="0.25">
      <c r="N1" s="276" t="s">
        <v>87</v>
      </c>
      <c r="O1" s="277"/>
    </row>
    <row r="2" spans="1:17" x14ac:dyDescent="0.25">
      <c r="B2" s="93" t="s">
        <v>10</v>
      </c>
      <c r="C2" s="93" t="s">
        <v>44</v>
      </c>
      <c r="D2" s="93"/>
      <c r="E2" s="93" t="s">
        <v>30</v>
      </c>
      <c r="F2" s="93" t="s">
        <v>31</v>
      </c>
      <c r="N2" s="278" t="s">
        <v>88</v>
      </c>
      <c r="O2" s="280">
        <v>0.3125</v>
      </c>
      <c r="Q2" s="2">
        <v>0.3125</v>
      </c>
    </row>
    <row r="3" spans="1:17" x14ac:dyDescent="0.25">
      <c r="A3" s="94" t="s">
        <v>45</v>
      </c>
      <c r="B3" s="109">
        <v>63.86</v>
      </c>
      <c r="C3" s="109"/>
      <c r="D3" s="95"/>
      <c r="E3" s="96">
        <v>0.25</v>
      </c>
      <c r="F3" s="96">
        <v>0.75</v>
      </c>
      <c r="H3" s="106" t="s">
        <v>70</v>
      </c>
      <c r="I3" s="188" t="s">
        <v>67</v>
      </c>
      <c r="J3" s="107">
        <v>0.29166666666666669</v>
      </c>
      <c r="K3" s="188" t="s">
        <v>68</v>
      </c>
      <c r="L3" s="108">
        <v>0.625</v>
      </c>
      <c r="N3" s="279" t="s">
        <v>89</v>
      </c>
      <c r="O3" s="281">
        <v>0.3125</v>
      </c>
      <c r="Q3" s="2">
        <v>0.125</v>
      </c>
    </row>
    <row r="4" spans="1:17" x14ac:dyDescent="0.25">
      <c r="A4" s="94" t="s">
        <v>46</v>
      </c>
      <c r="B4" s="109"/>
      <c r="C4" s="109">
        <v>12.6</v>
      </c>
      <c r="D4" s="95"/>
      <c r="E4" s="96">
        <v>0.75</v>
      </c>
      <c r="F4" s="96">
        <v>0.25</v>
      </c>
      <c r="H4" s="106" t="s">
        <v>66</v>
      </c>
      <c r="I4" s="188" t="s">
        <v>67</v>
      </c>
      <c r="J4" s="107">
        <v>0.625</v>
      </c>
      <c r="K4" s="188" t="s">
        <v>68</v>
      </c>
      <c r="L4" s="108">
        <v>0.95833333333333337</v>
      </c>
      <c r="N4" s="278" t="s">
        <v>90</v>
      </c>
      <c r="O4" s="280">
        <v>0.3125</v>
      </c>
      <c r="Q4" s="2">
        <v>0.4375</v>
      </c>
    </row>
    <row r="5" spans="1:17" x14ac:dyDescent="0.25">
      <c r="A5" s="94" t="s">
        <v>47</v>
      </c>
      <c r="B5" s="109">
        <v>63.86</v>
      </c>
      <c r="C5" s="109"/>
      <c r="D5" s="95"/>
      <c r="E5" s="96">
        <v>0</v>
      </c>
      <c r="F5" s="96">
        <v>0.62430555555555556</v>
      </c>
      <c r="H5" s="106" t="s">
        <v>72</v>
      </c>
      <c r="I5" s="188" t="s">
        <v>67</v>
      </c>
      <c r="J5" s="107">
        <v>0.95833333333333337</v>
      </c>
      <c r="K5" s="188" t="s">
        <v>68</v>
      </c>
      <c r="L5" s="108">
        <v>0</v>
      </c>
      <c r="N5" s="279" t="s">
        <v>91</v>
      </c>
      <c r="O5" s="281">
        <v>0.3125</v>
      </c>
    </row>
    <row r="6" spans="1:17" x14ac:dyDescent="0.25">
      <c r="A6" s="94" t="s">
        <v>48</v>
      </c>
      <c r="B6" s="109"/>
      <c r="C6" s="109">
        <v>22.38</v>
      </c>
      <c r="D6" s="95"/>
      <c r="E6" s="96">
        <v>0.625</v>
      </c>
      <c r="F6" s="96">
        <v>1</v>
      </c>
      <c r="H6" s="106" t="s">
        <v>71</v>
      </c>
      <c r="I6" s="188" t="s">
        <v>67</v>
      </c>
      <c r="J6" s="107">
        <v>0</v>
      </c>
      <c r="K6" s="188" t="s">
        <v>68</v>
      </c>
      <c r="L6" s="108">
        <v>0.29166666666666669</v>
      </c>
      <c r="N6" s="278" t="s">
        <v>92</v>
      </c>
      <c r="O6" s="280">
        <v>0.3125</v>
      </c>
    </row>
    <row r="7" spans="1:17" x14ac:dyDescent="0.25">
      <c r="A7" s="94" t="s">
        <v>49</v>
      </c>
      <c r="B7" s="109">
        <v>63.86</v>
      </c>
      <c r="C7" s="109">
        <v>25.3</v>
      </c>
      <c r="D7" s="95"/>
      <c r="E7" s="96">
        <v>0</v>
      </c>
      <c r="F7" s="96">
        <v>0.99930555555555556</v>
      </c>
      <c r="H7" s="106" t="s">
        <v>69</v>
      </c>
      <c r="I7" s="188" t="s">
        <v>67</v>
      </c>
      <c r="J7" s="107">
        <v>0.5</v>
      </c>
      <c r="K7" s="188" t="s">
        <v>68</v>
      </c>
      <c r="L7" s="108">
        <v>0</v>
      </c>
      <c r="N7" s="279" t="s">
        <v>47</v>
      </c>
      <c r="O7" s="281">
        <v>0</v>
      </c>
    </row>
    <row r="8" spans="1:17" x14ac:dyDescent="0.25">
      <c r="N8" s="278" t="s">
        <v>93</v>
      </c>
      <c r="O8" s="281">
        <v>0</v>
      </c>
    </row>
    <row r="9" spans="1:17" x14ac:dyDescent="0.25">
      <c r="B9" s="95"/>
      <c r="C9" s="95"/>
      <c r="D9" s="95"/>
      <c r="E9" s="95"/>
      <c r="F9" s="95"/>
      <c r="N9" s="273"/>
      <c r="O9" s="275"/>
    </row>
    <row r="10" spans="1:17" x14ac:dyDescent="0.25">
      <c r="B10" s="95"/>
      <c r="C10" s="95"/>
      <c r="D10" s="95"/>
      <c r="E10" s="95"/>
      <c r="F10" s="95"/>
      <c r="N10" s="273"/>
      <c r="O10" s="275"/>
    </row>
    <row r="11" spans="1:17" x14ac:dyDescent="0.25">
      <c r="A11" s="94" t="s">
        <v>50</v>
      </c>
      <c r="B11">
        <v>50</v>
      </c>
      <c r="C11" t="str">
        <f>IF(B11=1,"dag","dage")&amp;" frem"</f>
        <v>dage frem</v>
      </c>
      <c r="N11" s="273"/>
      <c r="O11" s="275"/>
    </row>
    <row r="12" spans="1:17" x14ac:dyDescent="0.25">
      <c r="N12" s="273"/>
      <c r="O12" s="275"/>
    </row>
    <row r="13" spans="1:17" x14ac:dyDescent="0.25">
      <c r="N13" s="273"/>
      <c r="O13" s="275"/>
    </row>
    <row r="14" spans="1:17" x14ac:dyDescent="0.25">
      <c r="A14" s="100" t="s">
        <v>62</v>
      </c>
      <c r="B14" s="97">
        <v>125</v>
      </c>
      <c r="N14" s="273"/>
      <c r="O14" s="275"/>
    </row>
    <row r="15" spans="1:17" x14ac:dyDescent="0.25">
      <c r="A15" s="99">
        <v>0</v>
      </c>
      <c r="B15" s="98">
        <f t="shared" ref="B15:B20" si="0">$B$14*A15</f>
        <v>0</v>
      </c>
    </row>
    <row r="16" spans="1:17" x14ac:dyDescent="0.25">
      <c r="A16" s="99">
        <v>0.22</v>
      </c>
      <c r="B16" s="98">
        <f t="shared" si="0"/>
        <v>27.5</v>
      </c>
    </row>
    <row r="17" spans="1:2" x14ac:dyDescent="0.25">
      <c r="A17" s="99">
        <v>0.5</v>
      </c>
      <c r="B17" s="98">
        <f t="shared" si="0"/>
        <v>62.5</v>
      </c>
    </row>
    <row r="18" spans="1:2" x14ac:dyDescent="0.25">
      <c r="A18" s="99">
        <v>0.72</v>
      </c>
      <c r="B18" s="98">
        <f t="shared" si="0"/>
        <v>90</v>
      </c>
    </row>
    <row r="19" spans="1:2" x14ac:dyDescent="0.25">
      <c r="A19" s="99">
        <v>1</v>
      </c>
      <c r="B19" s="98">
        <f t="shared" si="0"/>
        <v>125</v>
      </c>
    </row>
    <row r="20" spans="1:2" x14ac:dyDescent="0.25">
      <c r="A20" s="99">
        <v>1.22</v>
      </c>
      <c r="B20" s="98">
        <f t="shared" si="0"/>
        <v>152.5</v>
      </c>
    </row>
  </sheetData>
  <dataValidations count="3">
    <dataValidation type="decimal" allowBlank="1" showInputMessage="1" showErrorMessage="1" sqref="D3:D7">
      <formula1>0</formula1>
      <formula2>1000</formula2>
    </dataValidation>
    <dataValidation type="time" showInputMessage="1" showErrorMessage="1" sqref="E3:F7">
      <formula1>0</formula1>
      <formula2>0.999988425925926</formula2>
    </dataValidation>
    <dataValidation type="whole" showInputMessage="1" showErrorMessage="1" sqref="B11">
      <formula1>0</formula1>
      <formula2>365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3:D23"/>
  <sheetViews>
    <sheetView workbookViewId="0">
      <selection activeCell="D29" sqref="D29"/>
    </sheetView>
  </sheetViews>
  <sheetFormatPr defaultRowHeight="15" x14ac:dyDescent="0.25"/>
  <cols>
    <col min="1" max="1" width="18.28515625" customWidth="1"/>
    <col min="2" max="2" width="9.140625" style="1"/>
    <col min="3" max="3" width="2.28515625" customWidth="1"/>
  </cols>
  <sheetData>
    <row r="3" spans="1:4" x14ac:dyDescent="0.25">
      <c r="A3" t="s">
        <v>10</v>
      </c>
      <c r="B3" s="1">
        <v>119.62</v>
      </c>
    </row>
    <row r="4" spans="1:4" x14ac:dyDescent="0.25">
      <c r="A4" t="s">
        <v>11</v>
      </c>
      <c r="B4" s="1">
        <v>1.19</v>
      </c>
    </row>
    <row r="5" spans="1:4" x14ac:dyDescent="0.25">
      <c r="A5" t="s">
        <v>12</v>
      </c>
      <c r="B5" s="1">
        <v>4.95</v>
      </c>
    </row>
    <row r="7" spans="1:4" x14ac:dyDescent="0.25">
      <c r="A7" t="s">
        <v>13</v>
      </c>
      <c r="B7" s="16">
        <f>SUM(B3:B5)</f>
        <v>125.76</v>
      </c>
    </row>
    <row r="9" spans="1:4" x14ac:dyDescent="0.25">
      <c r="A9" t="s">
        <v>14</v>
      </c>
      <c r="B9" s="1">
        <v>59.81</v>
      </c>
    </row>
    <row r="10" spans="1:4" x14ac:dyDescent="0.25">
      <c r="A10" t="s">
        <v>25</v>
      </c>
      <c r="B10" s="1">
        <f>B7+B9</f>
        <v>185.57</v>
      </c>
    </row>
    <row r="12" spans="1:4" x14ac:dyDescent="0.25">
      <c r="A12" t="s">
        <v>15</v>
      </c>
      <c r="B12" s="1">
        <v>119.62</v>
      </c>
    </row>
    <row r="13" spans="1:4" x14ac:dyDescent="0.25">
      <c r="A13" t="s">
        <v>25</v>
      </c>
      <c r="B13" s="1">
        <f>B12+B7</f>
        <v>245.38</v>
      </c>
    </row>
    <row r="15" spans="1:4" x14ac:dyDescent="0.25">
      <c r="A15" t="s">
        <v>16</v>
      </c>
      <c r="B15" s="1">
        <v>18.8</v>
      </c>
      <c r="D15" t="s">
        <v>18</v>
      </c>
    </row>
    <row r="16" spans="1:4" x14ac:dyDescent="0.25">
      <c r="A16" t="s">
        <v>17</v>
      </c>
      <c r="B16" s="1">
        <v>21.81</v>
      </c>
      <c r="D16" t="s">
        <v>20</v>
      </c>
    </row>
    <row r="17" spans="1:4" x14ac:dyDescent="0.25">
      <c r="A17" t="s">
        <v>19</v>
      </c>
      <c r="B17" s="1">
        <v>28.68</v>
      </c>
    </row>
    <row r="19" spans="1:4" x14ac:dyDescent="0.25">
      <c r="A19" t="s">
        <v>21</v>
      </c>
      <c r="B19" s="1">
        <v>3</v>
      </c>
    </row>
    <row r="20" spans="1:4" x14ac:dyDescent="0.25">
      <c r="A20" t="s">
        <v>22</v>
      </c>
      <c r="B20" s="1">
        <v>5</v>
      </c>
    </row>
    <row r="21" spans="1:4" x14ac:dyDescent="0.25">
      <c r="A21" t="s">
        <v>23</v>
      </c>
      <c r="B21" s="1">
        <v>67</v>
      </c>
      <c r="D21" t="s">
        <v>24</v>
      </c>
    </row>
    <row r="23" spans="1:4" x14ac:dyDescent="0.25">
      <c r="B23" s="2">
        <v>0.30833333333333335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Juni2010 (2)</vt:lpstr>
      <vt:lpstr>Hele Året</vt:lpstr>
      <vt:lpstr>Data</vt:lpstr>
      <vt:lpstr>Satser</vt:lpstr>
      <vt:lpstr>Ark3</vt:lpstr>
      <vt:lpstr>'Hele Året'!Udskriftsområde</vt:lpstr>
      <vt:lpstr>'Juni2010 (2)'!Udskriftsområde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cp:lastPrinted>2019-04-21T08:39:29Z</cp:lastPrinted>
  <dcterms:created xsi:type="dcterms:W3CDTF">2010-05-31T08:14:19Z</dcterms:created>
  <dcterms:modified xsi:type="dcterms:W3CDTF">2019-11-01T17:26:47Z</dcterms:modified>
</cp:coreProperties>
</file>