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13_ncr:1_{6BD18BC0-6396-46AD-B486-2EA3E0458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" l="1"/>
  <c r="R2" i="1"/>
  <c r="N5" i="1"/>
  <c r="N6" i="1"/>
  <c r="N7" i="1"/>
  <c r="N8" i="1"/>
  <c r="N9" i="1"/>
  <c r="N4" i="1"/>
  <c r="J10" i="1"/>
  <c r="N10" i="1" s="1"/>
  <c r="I10" i="1"/>
  <c r="D10" i="1"/>
  <c r="E10" i="1" s="1"/>
  <c r="I9" i="1"/>
  <c r="J9" i="1" s="1"/>
  <c r="D9" i="1"/>
  <c r="E9" i="1" s="1"/>
  <c r="I8" i="1"/>
  <c r="J8" i="1" s="1"/>
  <c r="E8" i="1"/>
  <c r="D8" i="1"/>
  <c r="I7" i="1"/>
  <c r="J7" i="1" s="1"/>
  <c r="D7" i="1"/>
  <c r="E7" i="1" s="1"/>
  <c r="I6" i="1"/>
  <c r="J6" i="1" s="1"/>
  <c r="D6" i="1"/>
  <c r="E6" i="1" s="1"/>
  <c r="I5" i="1"/>
  <c r="J5" i="1" s="1"/>
  <c r="D5" i="1"/>
  <c r="E5" i="1" s="1"/>
  <c r="I4" i="1"/>
  <c r="D4" i="1"/>
  <c r="E4" i="1" s="1"/>
  <c r="L5" i="1" l="1"/>
  <c r="K4" i="1"/>
  <c r="L4" i="1" s="1"/>
  <c r="J4" i="1"/>
  <c r="K5" i="1"/>
  <c r="M5" i="1" l="1"/>
  <c r="P1" i="1"/>
</calcChain>
</file>

<file path=xl/sharedStrings.xml><?xml version="1.0" encoding="utf-8"?>
<sst xmlns="http://schemas.openxmlformats.org/spreadsheetml/2006/main" count="21" uniqueCount="21">
  <si>
    <t xml:space="preserve">Planlagt
ind
</t>
  </si>
  <si>
    <t xml:space="preserve">Planlagt
ud
</t>
  </si>
  <si>
    <t xml:space="preserve">Planlagt
timer
 </t>
  </si>
  <si>
    <t xml:space="preserve">Planlagt
Timer i
 100 dele
 </t>
  </si>
  <si>
    <t xml:space="preserve">Bemærkning
</t>
  </si>
  <si>
    <t xml:space="preserve">Stempel
ind
 </t>
  </si>
  <si>
    <t xml:space="preserve">Stempel
ud
 </t>
  </si>
  <si>
    <t xml:space="preserve">Faktiske
timer
 </t>
  </si>
  <si>
    <t>Faktiske
timer i
100 dele</t>
  </si>
  <si>
    <t>over/under
tid i forhold til 
dagens Planlagt</t>
  </si>
  <si>
    <t>samlet
over / Under 
timer</t>
  </si>
  <si>
    <t xml:space="preserve">Dato
</t>
  </si>
  <si>
    <t xml:space="preserve">
Ugens  planlagt/
Ugens reelle
 </t>
  </si>
  <si>
    <t xml:space="preserve">
Ugens  planlagt/
Ugens reelle
i 100 dele</t>
  </si>
  <si>
    <t>over/under
tid i forhold til 
ugens Planlagt</t>
  </si>
  <si>
    <t>Syg</t>
  </si>
  <si>
    <t>Ferie</t>
  </si>
  <si>
    <t>Afspasering</t>
  </si>
  <si>
    <t>overført
ferie</t>
  </si>
  <si>
    <t>Afviklet</t>
  </si>
  <si>
    <t>Rest 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</si>
</sst>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16" fontId="0" fillId="0" borderId="0" xfId="0" applyNumberFormat="1"/>
    <xf numFmtId="46" fontId="0" fillId="2" borderId="0" xfId="0" applyNumberFormat="1" applyFill="1"/>
    <xf numFmtId="46" fontId="0" fillId="3" borderId="0" xfId="0" applyNumberFormat="1" applyFill="1"/>
    <xf numFmtId="2" fontId="0" fillId="3" borderId="0" xfId="0" applyNumberFormat="1" applyFill="1"/>
    <xf numFmtId="2" fontId="0" fillId="2" borderId="0" xfId="0" applyNumberFormat="1" applyFill="1"/>
    <xf numFmtId="16" fontId="0" fillId="4" borderId="0" xfId="0" applyNumberFormat="1" applyFill="1"/>
    <xf numFmtId="0" fontId="0" fillId="4" borderId="0" xfId="0" applyFill="1"/>
    <xf numFmtId="20" fontId="0" fillId="4" borderId="0" xfId="0" applyNumberFormat="1" applyFill="1"/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/>
    <xf numFmtId="2" fontId="0" fillId="5" borderId="0" xfId="0" applyNumberFormat="1" applyFill="1" applyAlignment="1">
      <alignment wrapText="1"/>
    </xf>
    <xf numFmtId="2" fontId="1" fillId="6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workbookViewId="0">
      <selection activeCell="S6" sqref="S6"/>
    </sheetView>
  </sheetViews>
  <sheetFormatPr defaultRowHeight="15" x14ac:dyDescent="0.25"/>
  <cols>
    <col min="5" max="5" width="10.28515625" customWidth="1"/>
    <col min="6" max="6" width="13.140625" customWidth="1"/>
    <col min="7" max="7" width="11.28515625" customWidth="1"/>
    <col min="13" max="13" width="14" customWidth="1"/>
    <col min="14" max="14" width="11.42578125" customWidth="1"/>
    <col min="15" max="15" width="9.85546875" customWidth="1"/>
    <col min="16" max="16" width="13" customWidth="1"/>
    <col min="19" max="19" width="5.42578125" customWidth="1"/>
  </cols>
  <sheetData>
    <row r="1" spans="1:19" ht="75" customHeight="1" x14ac:dyDescent="0.4">
      <c r="A1" s="23" t="s">
        <v>11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12</v>
      </c>
      <c r="L1" s="23" t="s">
        <v>13</v>
      </c>
      <c r="M1" s="23" t="s">
        <v>14</v>
      </c>
      <c r="N1" s="23" t="s">
        <v>9</v>
      </c>
      <c r="O1" s="23" t="s">
        <v>10</v>
      </c>
      <c r="P1" s="21">
        <f>SUM(N4:N184)</f>
        <v>-5.1333333333333311</v>
      </c>
      <c r="Q1" s="5" t="s">
        <v>18</v>
      </c>
      <c r="R1" t="s">
        <v>19</v>
      </c>
      <c r="S1" s="5" t="s">
        <v>20</v>
      </c>
    </row>
    <row r="2" spans="1:19" x14ac:dyDescent="0.25">
      <c r="A2" s="5"/>
      <c r="B2" s="5"/>
      <c r="C2" s="5"/>
      <c r="D2" s="5"/>
      <c r="E2" s="6"/>
      <c r="F2" s="7"/>
      <c r="G2" s="5"/>
      <c r="H2" s="5"/>
      <c r="I2" s="5"/>
      <c r="J2" s="7"/>
      <c r="K2" s="5"/>
      <c r="L2" s="5"/>
      <c r="M2" s="8"/>
      <c r="N2" s="5"/>
      <c r="O2" s="20"/>
      <c r="P2" s="5"/>
      <c r="Q2">
        <v>25</v>
      </c>
      <c r="R2">
        <f>COUNTIF(F4:F10,"=Ferie")</f>
        <v>1</v>
      </c>
      <c r="S2">
        <f>Q2-R2</f>
        <v>24</v>
      </c>
    </row>
    <row r="3" spans="1:19" x14ac:dyDescent="0.25">
      <c r="E3" s="2"/>
      <c r="F3" s="3"/>
      <c r="J3" s="3"/>
      <c r="M3" s="4"/>
    </row>
    <row r="4" spans="1:19" x14ac:dyDescent="0.25">
      <c r="A4" s="9">
        <v>44928</v>
      </c>
      <c r="B4" s="1">
        <v>0.40625</v>
      </c>
      <c r="C4" s="1">
        <v>0.73958333333333337</v>
      </c>
      <c r="D4" s="1">
        <f t="shared" ref="D4:D10" si="0">SUM(C4-B4)</f>
        <v>0.33333333333333337</v>
      </c>
      <c r="E4" s="2">
        <f>SUM(D4*24)</f>
        <v>8</v>
      </c>
      <c r="F4" s="3"/>
      <c r="G4" s="1">
        <v>0.37916666666666665</v>
      </c>
      <c r="H4" s="1">
        <v>0.74097222222222225</v>
      </c>
      <c r="I4" s="1">
        <f t="shared" ref="I4:I10" si="1">IF(F4="syg",D4,H4-G4)</f>
        <v>0.3618055555555556</v>
      </c>
      <c r="J4" s="2">
        <f>SUM(I4*24)</f>
        <v>8.6833333333333336</v>
      </c>
      <c r="K4" s="10">
        <f>SUM(D4:D10)</f>
        <v>1.5</v>
      </c>
      <c r="L4">
        <f>SUM(K4)*24</f>
        <v>36</v>
      </c>
      <c r="M4" s="4"/>
      <c r="N4" s="4">
        <f>IF(F4="Afspasering",-6,IF(J4=0,0,J4-E4))</f>
        <v>0.68333333333333357</v>
      </c>
      <c r="P4" s="4"/>
    </row>
    <row r="5" spans="1:19" x14ac:dyDescent="0.25">
      <c r="A5" s="9">
        <v>44929</v>
      </c>
      <c r="B5" s="1">
        <v>0.40625</v>
      </c>
      <c r="C5" s="1">
        <v>0.66666666666666663</v>
      </c>
      <c r="D5" s="1">
        <f t="shared" si="0"/>
        <v>0.26041666666666663</v>
      </c>
      <c r="E5" s="2">
        <f t="shared" ref="E5:E10" si="2">SUM(D5*24)</f>
        <v>6.2499999999999991</v>
      </c>
      <c r="F5" s="3"/>
      <c r="G5" s="1">
        <v>0.40069444444444446</v>
      </c>
      <c r="H5" s="1">
        <v>0.66875000000000007</v>
      </c>
      <c r="I5" s="1">
        <f t="shared" si="1"/>
        <v>0.2680555555555556</v>
      </c>
      <c r="J5" s="2">
        <f t="shared" ref="J5:J10" si="3">SUM(I5*24)</f>
        <v>6.4333333333333345</v>
      </c>
      <c r="K5" s="11">
        <f>SUM(I4:I10)</f>
        <v>0.95277777777777795</v>
      </c>
      <c r="L5" s="12">
        <f>SUM(I4:I10)*24</f>
        <v>22.866666666666671</v>
      </c>
      <c r="M5" s="13">
        <f>SUM(L5-L4)</f>
        <v>-13.133333333333329</v>
      </c>
      <c r="N5" s="4">
        <f t="shared" ref="N5:N9" si="4">IF(F5="Afspasering",-6,IF(J5=0,0,J5-E5))</f>
        <v>0.18333333333333535</v>
      </c>
    </row>
    <row r="6" spans="1:19" x14ac:dyDescent="0.25">
      <c r="A6" s="9">
        <v>44930</v>
      </c>
      <c r="B6" s="1">
        <v>0.41666666666666669</v>
      </c>
      <c r="C6" s="1">
        <v>0.73958333333333337</v>
      </c>
      <c r="D6" s="1">
        <f t="shared" si="0"/>
        <v>0.32291666666666669</v>
      </c>
      <c r="E6" s="2">
        <f t="shared" si="2"/>
        <v>7.75</v>
      </c>
      <c r="F6" s="22" t="s">
        <v>15</v>
      </c>
      <c r="G6" s="1"/>
      <c r="H6" s="1"/>
      <c r="I6" s="1">
        <f t="shared" si="1"/>
        <v>0.32291666666666669</v>
      </c>
      <c r="J6" s="2">
        <f t="shared" si="3"/>
        <v>7.75</v>
      </c>
      <c r="M6" s="4"/>
      <c r="N6" s="4">
        <f t="shared" si="4"/>
        <v>0</v>
      </c>
    </row>
    <row r="7" spans="1:19" x14ac:dyDescent="0.25">
      <c r="A7" s="9">
        <v>5</v>
      </c>
      <c r="B7" s="1">
        <v>0.40625</v>
      </c>
      <c r="C7" s="1">
        <v>0.73958333333333337</v>
      </c>
      <c r="D7" s="1">
        <f t="shared" si="0"/>
        <v>0.33333333333333337</v>
      </c>
      <c r="E7" s="2">
        <f t="shared" si="2"/>
        <v>8</v>
      </c>
      <c r="F7" s="22" t="s">
        <v>16</v>
      </c>
      <c r="G7" s="1"/>
      <c r="H7" s="1"/>
      <c r="I7" s="1">
        <f t="shared" si="1"/>
        <v>0</v>
      </c>
      <c r="J7" s="2">
        <f t="shared" si="3"/>
        <v>0</v>
      </c>
      <c r="M7" s="4"/>
      <c r="N7" s="4">
        <f t="shared" si="4"/>
        <v>0</v>
      </c>
    </row>
    <row r="8" spans="1:19" x14ac:dyDescent="0.25">
      <c r="A8" s="9">
        <v>44932</v>
      </c>
      <c r="B8" s="1">
        <v>0.41666666666666669</v>
      </c>
      <c r="C8" s="1">
        <v>0.66666666666666663</v>
      </c>
      <c r="D8" s="1">
        <f t="shared" si="0"/>
        <v>0.24999999999999994</v>
      </c>
      <c r="E8" s="2">
        <f t="shared" si="2"/>
        <v>5.9999999999999982</v>
      </c>
      <c r="F8" s="22" t="s">
        <v>17</v>
      </c>
      <c r="G8" s="1"/>
      <c r="H8" s="1"/>
      <c r="I8" s="1">
        <f t="shared" si="1"/>
        <v>0</v>
      </c>
      <c r="J8" s="2">
        <f t="shared" si="3"/>
        <v>0</v>
      </c>
      <c r="M8" s="4"/>
      <c r="N8" s="4">
        <f t="shared" si="4"/>
        <v>-6</v>
      </c>
    </row>
    <row r="9" spans="1:19" x14ac:dyDescent="0.25">
      <c r="A9" s="9">
        <v>44933</v>
      </c>
      <c r="D9" s="1">
        <f t="shared" si="0"/>
        <v>0</v>
      </c>
      <c r="E9" s="2">
        <f t="shared" si="2"/>
        <v>0</v>
      </c>
      <c r="F9" s="3"/>
      <c r="I9" s="1">
        <f t="shared" si="1"/>
        <v>0</v>
      </c>
      <c r="J9" s="2">
        <f t="shared" si="3"/>
        <v>0</v>
      </c>
      <c r="M9" s="4"/>
      <c r="N9" s="4">
        <f t="shared" si="4"/>
        <v>0</v>
      </c>
    </row>
    <row r="10" spans="1:19" x14ac:dyDescent="0.25">
      <c r="A10" s="14">
        <v>44934</v>
      </c>
      <c r="B10" s="15"/>
      <c r="C10" s="15"/>
      <c r="D10" s="16">
        <f t="shared" si="0"/>
        <v>0</v>
      </c>
      <c r="E10" s="17">
        <f t="shared" si="2"/>
        <v>0</v>
      </c>
      <c r="F10" s="18"/>
      <c r="G10" s="15"/>
      <c r="H10" s="15"/>
      <c r="I10" s="16">
        <f t="shared" si="1"/>
        <v>0</v>
      </c>
      <c r="J10" s="17">
        <f t="shared" si="3"/>
        <v>0</v>
      </c>
      <c r="K10" s="15"/>
      <c r="L10" s="15"/>
      <c r="M10" s="19"/>
      <c r="N10" s="4">
        <f t="shared" ref="N4:N10" si="5">IF(J10=0,0,J10-E10)</f>
        <v>0</v>
      </c>
    </row>
  </sheetData>
  <conditionalFormatting sqref="P1">
    <cfRule type="colorScale" priority="4">
      <colorScale>
        <cfvo type="num" val="-0.01"/>
        <cfvo type="num" val="0.01"/>
        <color rgb="FFFF0000"/>
        <color rgb="FF00B050"/>
      </colorScale>
    </cfRule>
    <cfRule type="colorScale" priority="5">
      <colorScale>
        <cfvo type="num" val="-0.01"/>
        <cfvo type="num" val="&quot;0-01&quot;"/>
        <color rgb="FFFF0000"/>
        <color rgb="FF00B050"/>
      </colorScale>
    </cfRule>
  </conditionalFormatting>
  <conditionalFormatting sqref="F4:F9">
    <cfRule type="containsText" dxfId="4" priority="3" operator="containsText" text="Syg">
      <formula>NOT(ISERROR(SEARCH("Syg",F4)))</formula>
    </cfRule>
    <cfRule type="containsText" dxfId="3" priority="2" operator="containsText" text="Ferie">
      <formula>NOT(ISERROR(SEARCH("Ferie",F4)))</formula>
    </cfRule>
    <cfRule type="containsText" dxfId="2" priority="1" operator="containsText" text="Afspasering">
      <formula>NOT(ISERROR(SEARCH("Afspasering",F4)))</formula>
    </cfRule>
  </conditionalFormatting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bja@openphone.dk</dc:creator>
  <cp:lastModifiedBy>Bjarne Hansen</cp:lastModifiedBy>
  <dcterms:created xsi:type="dcterms:W3CDTF">2023-03-02T19:58:21Z</dcterms:created>
  <dcterms:modified xsi:type="dcterms:W3CDTF">2023-03-04T07:26:23Z</dcterms:modified>
</cp:coreProperties>
</file>