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05" windowWidth="13395" windowHeight="5160" activeTab="2"/>
  </bookViews>
  <sheets>
    <sheet name="Søgning" sheetId="15" r:id="rId1"/>
    <sheet name="Planter" sheetId="19" r:id="rId2"/>
    <sheet name="Database" sheetId="16" r:id="rId3"/>
  </sheets>
  <definedNames>
    <definedName name="Allé">Søgning!$A$59</definedName>
    <definedName name="Alm._Jord">Søgning!$A$63</definedName>
    <definedName name="Alpinbed_stenbed">Søgning!$C$57</definedName>
    <definedName name="Blomsterløg_og___knolde">Søgning!$E$13</definedName>
    <definedName name="Blomstring">Søgning!$A$27</definedName>
    <definedName name="Blålig">Søgning!$E$37</definedName>
    <definedName name="Blårød">Søgning!$A$41</definedName>
    <definedName name="Bredde">Søgning!$A$21</definedName>
    <definedName name="Bunddække">Søgning!$C$53</definedName>
    <definedName name="Buske">Søgning!$C$11</definedName>
    <definedName name="Danske_plantenavn">Søgning!$A$5</definedName>
    <definedName name="Databasen" localSheetId="1">Tabel102[#All]</definedName>
    <definedName name="Databasen">Tabel10[#All]</definedName>
    <definedName name="Duftende">Søgning!$A$57</definedName>
    <definedName name="Dyrelivet">Søgning!$C$57</definedName>
    <definedName name="Dyrkningsvilkår">Søgning!$A$61</definedName>
    <definedName name="Eftersommer">Søgning!$A$31</definedName>
    <definedName name="Efterår">Søgning!$C$31</definedName>
    <definedName name="Espalie">Søgning!$C$55</definedName>
    <definedName name="Espalie1">Søgning!$C$55</definedName>
    <definedName name="Farve_på_blad">Søgning!$A$43</definedName>
    <definedName name="Farve_på_blomst_bær">Søgning!$A$33</definedName>
    <definedName name="Forsommer">Søgning!$C$29</definedName>
    <definedName name="Forår">Søgning!$A$29</definedName>
    <definedName name="Fugtigt">Søgning!$E$65</definedName>
    <definedName name="Grøn">Søgning!$E$39</definedName>
    <definedName name="Grønblade">Søgning!$A$45</definedName>
    <definedName name="Grålige">Søgning!$E$45</definedName>
    <definedName name="Gul">Søgning!$C$35</definedName>
    <definedName name="GuleBlade">Søgning!$C$45</definedName>
    <definedName name="Halvskygge">Søgning!$C$25</definedName>
    <definedName name="Hvid">Søgning!$A$35</definedName>
    <definedName name="Hæk">Søgning!$A$53</definedName>
    <definedName name="Højde">Søgning!$A$17</definedName>
    <definedName name="Højde_størrelse">Søgning!$A$19</definedName>
    <definedName name="Høstfarve">Søgning!$A$49</definedName>
    <definedName name="Kalkholdig">Søgning!$A$65</definedName>
    <definedName name="Knudbeskræing">Søgning!$E$55</definedName>
    <definedName name="Køkkenhaven">Søgning!$E$57</definedName>
    <definedName name="Latinske_plantenavn">Søgning!$A$7</definedName>
    <definedName name="Lerjord">Søgning!$C$63</definedName>
    <definedName name="Lilla">Søgning!$A$37</definedName>
    <definedName name="Lys">Søgning!$A$25</definedName>
    <definedName name="Lysforhold">Søgning!$A$23</definedName>
    <definedName name="Mørke">Søgning!$A$47</definedName>
    <definedName name="Orance">Søgning!$E$35</definedName>
    <definedName name="Pergola">Søgning!$A$55</definedName>
    <definedName name="Plantenavn">Søgning!$A$3</definedName>
    <definedName name="Regnbed">Søgning!$E$53</definedName>
    <definedName name="Ren_rød">Søgning!$C$39</definedName>
    <definedName name="Rosa">Søgning!$C$37</definedName>
    <definedName name="Roser">Søgning!$A$15</definedName>
    <definedName name="Skygge">Søgning!$E$25</definedName>
    <definedName name="Slyngplanter">Søgning!$A$13</definedName>
    <definedName name="Sommer">Søgning!$E$29</definedName>
    <definedName name="Sommerblomster">Søgning!$C$13</definedName>
    <definedName name="Sort">Søgning!$A$39</definedName>
    <definedName name="Speciel_brug">Søgning!$A$51</definedName>
    <definedName name="Stauder">Søgning!$A$11</definedName>
    <definedName name="Stedsegrønne">Søgning!$E$47</definedName>
    <definedName name="Surbund">Søgning!$E$63</definedName>
    <definedName name="Træer">Søgning!$E$11</definedName>
    <definedName name="Type">Søgning!$A$9</definedName>
    <definedName name="Tørre_og_sande">Søgning!$C$65</definedName>
    <definedName name="Varierende">Søgning!$C$47</definedName>
    <definedName name="Vinter">Søgning!$E$31</definedName>
  </definedNames>
  <calcPr calcId="125725"/>
</workbook>
</file>

<file path=xl/calcChain.xml><?xml version="1.0" encoding="utf-8"?>
<calcChain xmlns="http://schemas.openxmlformats.org/spreadsheetml/2006/main">
  <c r="AZ2" i="19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AU1"/>
  <c r="AK1"/>
  <c r="AD1"/>
  <c r="T1"/>
  <c r="N1"/>
  <c r="K1"/>
  <c r="I1"/>
  <c r="C1"/>
  <c r="A1"/>
  <c r="AZ2" i="16"/>
  <c r="AY2"/>
  <c r="AX2"/>
  <c r="AW2"/>
  <c r="AV2"/>
  <c r="AU2"/>
  <c r="AT2"/>
  <c r="AR2"/>
  <c r="AO2"/>
  <c r="AS2"/>
  <c r="AQ2"/>
  <c r="AP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I1" l="1"/>
  <c r="AU1"/>
  <c r="AK1"/>
  <c r="AD1"/>
  <c r="T1"/>
  <c r="N1"/>
  <c r="K1"/>
  <c r="C1"/>
  <c r="A1"/>
</calcChain>
</file>

<file path=xl/sharedStrings.xml><?xml version="1.0" encoding="utf-8"?>
<sst xmlns="http://schemas.openxmlformats.org/spreadsheetml/2006/main" count="308" uniqueCount="96">
  <si>
    <t>Lys</t>
  </si>
  <si>
    <t>Speciel brug</t>
  </si>
  <si>
    <t>Skygge</t>
  </si>
  <si>
    <t>Halvskygge</t>
  </si>
  <si>
    <t>Forår</t>
  </si>
  <si>
    <t>Forsommer</t>
  </si>
  <si>
    <t>Sommer</t>
  </si>
  <si>
    <t>Eftersommer</t>
  </si>
  <si>
    <t>Efterår</t>
  </si>
  <si>
    <t>Vinter</t>
  </si>
  <si>
    <t>Hvid</t>
  </si>
  <si>
    <t>Gul</t>
  </si>
  <si>
    <t>Orance</t>
  </si>
  <si>
    <t>Ren rød</t>
  </si>
  <si>
    <t>Blårød</t>
  </si>
  <si>
    <t>Violet</t>
  </si>
  <si>
    <t>Rosa</t>
  </si>
  <si>
    <t>Blå</t>
  </si>
  <si>
    <t>Grøn</t>
  </si>
  <si>
    <t>Sort</t>
  </si>
  <si>
    <t>Grønne</t>
  </si>
  <si>
    <t>Gule</t>
  </si>
  <si>
    <t>Mørke</t>
  </si>
  <si>
    <t>Stedsegrønne</t>
  </si>
  <si>
    <t>x</t>
  </si>
  <si>
    <t>Bemærkning</t>
  </si>
  <si>
    <t>Sommerblomster</t>
  </si>
  <si>
    <t>Roser</t>
  </si>
  <si>
    <t>Træer</t>
  </si>
  <si>
    <t>Buske</t>
  </si>
  <si>
    <t>Slyngplanter</t>
  </si>
  <si>
    <t>Hæk</t>
  </si>
  <si>
    <t>Regnbed</t>
  </si>
  <si>
    <t>Bunddække</t>
  </si>
  <si>
    <t>Plantenavn</t>
  </si>
  <si>
    <t>Stauder</t>
  </si>
  <si>
    <t>Blomsterløg og - knolde</t>
  </si>
  <si>
    <t>Blålig</t>
  </si>
  <si>
    <t>Grålige</t>
  </si>
  <si>
    <t>Varierende</t>
  </si>
  <si>
    <t>Høstfarve</t>
  </si>
  <si>
    <t>Pergola</t>
  </si>
  <si>
    <t>Espalie</t>
  </si>
  <si>
    <t>Knudbeskræing</t>
  </si>
  <si>
    <t>:</t>
  </si>
  <si>
    <t xml:space="preserve">Latinske </t>
  </si>
  <si>
    <t>Danske</t>
  </si>
  <si>
    <t>Antal m2</t>
  </si>
  <si>
    <t xml:space="preserve">Duftende </t>
  </si>
  <si>
    <t>Alm. Jord</t>
  </si>
  <si>
    <t>Lerjord</t>
  </si>
  <si>
    <t>Surbund</t>
  </si>
  <si>
    <t>Kalkholdig</t>
  </si>
  <si>
    <t>Tørre og sande</t>
  </si>
  <si>
    <t>Fugtigt</t>
  </si>
  <si>
    <t>Køkkenhaven</t>
  </si>
  <si>
    <t>Løvefod</t>
  </si>
  <si>
    <t>Størrelse</t>
  </si>
  <si>
    <t>Højde (meter)</t>
  </si>
  <si>
    <t>Bredde (meter)</t>
  </si>
  <si>
    <t>Alchemilla mollis</t>
  </si>
  <si>
    <t>*</t>
  </si>
  <si>
    <t>*2</t>
  </si>
  <si>
    <t>Acer campestre</t>
  </si>
  <si>
    <t>Narv</t>
  </si>
  <si>
    <t>Gul iris</t>
  </si>
  <si>
    <t>Iris pseudoacorus</t>
  </si>
  <si>
    <t>Søgning</t>
  </si>
  <si>
    <t>Meter</t>
  </si>
  <si>
    <t>Liden singrøn</t>
  </si>
  <si>
    <t>Vinca minor</t>
  </si>
  <si>
    <t>Krokus</t>
  </si>
  <si>
    <t>Crocus ´Blue Pearl´</t>
  </si>
  <si>
    <t>Vedbend (efeu)</t>
  </si>
  <si>
    <t>Hedera Helix</t>
  </si>
  <si>
    <t>Blåregn</t>
  </si>
  <si>
    <t>Wisteria floribunda</t>
  </si>
  <si>
    <t>Bærmispel</t>
  </si>
  <si>
    <t>Amelanchier canadensis</t>
  </si>
  <si>
    <t>Platan</t>
  </si>
  <si>
    <t>Allé</t>
  </si>
  <si>
    <t>Platanus acerifolia</t>
  </si>
  <si>
    <t xml:space="preserve">Type </t>
  </si>
  <si>
    <t>(mærker med x)</t>
  </si>
  <si>
    <t xml:space="preserve">Lysforhold </t>
  </si>
  <si>
    <t xml:space="preserve">Blomstring </t>
  </si>
  <si>
    <t xml:space="preserve">Farve på blomst/bær </t>
  </si>
  <si>
    <t xml:space="preserve">Farve på blad </t>
  </si>
  <si>
    <t xml:space="preserve"> (mærker med x)</t>
  </si>
  <si>
    <t xml:space="preserve">Dyrkningsvilkår </t>
  </si>
  <si>
    <t>Hyld</t>
  </si>
  <si>
    <t>Sambucus nigra</t>
  </si>
  <si>
    <t>Næsten sort</t>
  </si>
  <si>
    <t>Hvid/cremet</t>
  </si>
  <si>
    <t>Violette/Lilla</t>
  </si>
  <si>
    <t>Alpinbed/stenbed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</si>
</sst>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mbria"/>
      <family val="2"/>
      <scheme val="maj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3" fillId="0" borderId="0" xfId="2" applyBorder="1" applyAlignment="1">
      <alignment horizontal="center"/>
    </xf>
    <xf numFmtId="0" fontId="6" fillId="0" borderId="0" xfId="3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9" fillId="0" borderId="0" xfId="0" applyFont="1"/>
    <xf numFmtId="0" fontId="0" fillId="0" borderId="0" xfId="0" applyAlignment="1">
      <alignment horizontal="right"/>
    </xf>
    <xf numFmtId="0" fontId="3" fillId="0" borderId="0" xfId="2" applyBorder="1" applyAlignment="1">
      <alignment horizontal="right"/>
    </xf>
    <xf numFmtId="0" fontId="6" fillId="0" borderId="0" xfId="3" applyFont="1" applyBorder="1" applyAlignment="1">
      <alignment horizontal="right"/>
    </xf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0" xfId="0" applyBorder="1" applyAlignment="1"/>
    <xf numFmtId="0" fontId="6" fillId="0" borderId="0" xfId="3" applyFont="1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7" fillId="0" borderId="0" xfId="1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0" xfId="3" applyFont="1" applyBorder="1" applyAlignment="1">
      <alignment horizontal="left"/>
    </xf>
    <xf numFmtId="0" fontId="8" fillId="2" borderId="2" xfId="4" applyFont="1" applyBorder="1" applyAlignment="1">
      <alignment horizontal="center"/>
    </xf>
    <xf numFmtId="2" fontId="8" fillId="2" borderId="2" xfId="4" applyNumberFormat="1" applyFont="1" applyBorder="1" applyAlignment="1">
      <alignment horizontal="center"/>
    </xf>
    <xf numFmtId="0" fontId="8" fillId="2" borderId="2" xfId="4" applyFont="1" applyBorder="1"/>
    <xf numFmtId="0" fontId="10" fillId="3" borderId="0" xfId="0" applyFont="1" applyFill="1" applyAlignment="1">
      <alignment horizontal="left" vertical="top" textRotation="180"/>
    </xf>
    <xf numFmtId="0" fontId="10" fillId="3" borderId="1" xfId="0" applyFont="1" applyFill="1" applyBorder="1" applyAlignment="1">
      <alignment horizontal="left" vertical="top" textRotation="180"/>
    </xf>
    <xf numFmtId="2" fontId="10" fillId="3" borderId="1" xfId="0" applyNumberFormat="1" applyFont="1" applyFill="1" applyBorder="1" applyAlignment="1">
      <alignment horizontal="left" vertical="top" textRotation="180"/>
    </xf>
    <xf numFmtId="2" fontId="10" fillId="3" borderId="0" xfId="0" applyNumberFormat="1" applyFont="1" applyFill="1" applyAlignment="1">
      <alignment horizontal="left" vertical="top" textRotation="180"/>
    </xf>
    <xf numFmtId="0" fontId="10" fillId="3" borderId="1" xfId="0" applyFont="1" applyFill="1" applyBorder="1" applyAlignment="1">
      <alignment horizontal="left" vertical="top"/>
    </xf>
    <xf numFmtId="0" fontId="0" fillId="0" borderId="0" xfId="0" applyAlignment="1">
      <alignment textRotation="180"/>
    </xf>
    <xf numFmtId="0" fontId="0" fillId="0" borderId="1" xfId="0" applyBorder="1" applyAlignment="1">
      <alignment textRotation="180"/>
    </xf>
    <xf numFmtId="2" fontId="0" fillId="0" borderId="1" xfId="0" applyNumberFormat="1" applyBorder="1" applyAlignment="1">
      <alignment textRotation="180"/>
    </xf>
    <xf numFmtId="2" fontId="0" fillId="0" borderId="0" xfId="0" applyNumberFormat="1" applyAlignment="1">
      <alignment textRotation="180"/>
    </xf>
    <xf numFmtId="0" fontId="1" fillId="0" borderId="1" xfId="0" applyFont="1" applyBorder="1" applyAlignment="1"/>
    <xf numFmtId="0" fontId="0" fillId="0" borderId="0" xfId="0" applyAlignment="1"/>
    <xf numFmtId="0" fontId="0" fillId="0" borderId="1" xfId="0" applyBorder="1" applyAlignment="1"/>
  </cellXfs>
  <cellStyles count="5">
    <cellStyle name="Markeringsfarve3" xfId="4" builtinId="37"/>
    <cellStyle name="Normal" xfId="0" builtinId="0"/>
    <cellStyle name="Overskrift 1" xfId="2" builtinId="16"/>
    <cellStyle name="Overskrift 4" xfId="3" builtinId="19"/>
    <cellStyle name="Titel" xfId="1" builtinId="15"/>
  </cellStyles>
  <dxfs count="24">
    <dxf>
      <font>
        <b val="0"/>
        <i val="0"/>
        <strike val="0"/>
        <outline val="0"/>
        <shadow val="0"/>
        <u val="none"/>
        <vertAlign val="baseline"/>
        <sz val="11"/>
        <color theme="6" tint="0.3999755851924192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left" vertical="top" textRotation="180" wrapText="0" indent="0" relativeIndent="255" justifyLastLine="0" shrinkToFit="0" mergeCell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2" formatCode="0.00"/>
    </dxf>
    <dxf>
      <numFmt numFmtId="2" formatCode="0.0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6" tint="0.3999755851924192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left" vertical="top" textRotation="180" wrapText="0" indent="0" relativeIndent="255" justifyLastLine="0" shrinkToFit="0" mergeCell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2" formatCode="0.00"/>
    </dxf>
    <dxf>
      <numFmt numFmtId="2" formatCode="0.0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1A7105"/>
      <color rgb="FF993300"/>
      <color rgb="FF2BC008"/>
      <color rgb="FF65F743"/>
      <color rgb="FFA0FA8C"/>
      <color rgb="FF9FFB89"/>
      <color rgb="FF66FF66"/>
      <color rgb="FF99FF66"/>
      <color rgb="FFCCFF99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02" displayName="Tabel102" ref="A3:BB30" totalsRowShown="0" headerRowDxfId="0">
  <autoFilter ref="A3:BB30"/>
  <sortState ref="A4:BB30">
    <sortCondition ref="B3:B30"/>
  </sortState>
  <tableColumns count="54">
    <tableColumn id="1" name="Danske"/>
    <tableColumn id="2" name="Latinske " dataDxfId="11"/>
    <tableColumn id="3" name="Stauder" dataDxfId="10"/>
    <tableColumn id="4" name="Buske"/>
    <tableColumn id="5" name="Træer"/>
    <tableColumn id="6" name="Slyngplanter"/>
    <tableColumn id="7" name="Sommerblomster"/>
    <tableColumn id="8" name="Blomsterløg og - knolde"/>
    <tableColumn id="9" name="Højde (meter)" dataDxfId="9"/>
    <tableColumn id="10" name="Bredde (meter)" dataDxfId="8"/>
    <tableColumn id="11" name="Lys"/>
    <tableColumn id="12" name="Halvskygge"/>
    <tableColumn id="13" name="Skygge"/>
    <tableColumn id="14" name="Forår" dataDxfId="7"/>
    <tableColumn id="15" name="Forsommer"/>
    <tableColumn id="16" name="Sommer"/>
    <tableColumn id="17" name="Eftersommer"/>
    <tableColumn id="18" name="Efterår"/>
    <tableColumn id="19" name="Vinter"/>
    <tableColumn id="20" name="Hvid/cremet" dataDxfId="6"/>
    <tableColumn id="21" name="Gul"/>
    <tableColumn id="22" name="Orance"/>
    <tableColumn id="23" name="Ren rød"/>
    <tableColumn id="24" name="Blårød"/>
    <tableColumn id="25" name="Violette/Lilla"/>
    <tableColumn id="26" name="Rosa"/>
    <tableColumn id="27" name="Blå"/>
    <tableColumn id="28" name="Grøn"/>
    <tableColumn id="29" name="Næsten sort"/>
    <tableColumn id="30" name="Grønne" dataDxfId="5"/>
    <tableColumn id="31" name="Gule"/>
    <tableColumn id="32" name="Grålige"/>
    <tableColumn id="33" name="Mørke"/>
    <tableColumn id="34" name="Varierende"/>
    <tableColumn id="35" name="Stedsegrønne"/>
    <tableColumn id="36" name="Høstfarve"/>
    <tableColumn id="37" name="Regnbed" dataDxfId="4"/>
    <tableColumn id="38" name="Hæk"/>
    <tableColumn id="39" name="Knudbeskræing"/>
    <tableColumn id="40" name="Pergola"/>
    <tableColumn id="41" name="Espalie"/>
    <tableColumn id="42" name="Bunddække"/>
    <tableColumn id="43" name="Køkkenhaven"/>
    <tableColumn id="54" name="Allé"/>
    <tableColumn id="44" name="Duftende "/>
    <tableColumn id="45" name="Alpinbed/stenbed"/>
    <tableColumn id="46" name="Alm. Jord" dataDxfId="3"/>
    <tableColumn id="47" name="Lerjord"/>
    <tableColumn id="48" name="Surbund"/>
    <tableColumn id="49" name="Kalkholdig"/>
    <tableColumn id="50" name="Tørre og sande"/>
    <tableColumn id="51" name="Fugtigt"/>
    <tableColumn id="52" name="*" dataDxfId="2"/>
    <tableColumn id="53" name="*2" dataDxfId="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0" name="Tabel10" displayName="Tabel10" ref="A3:BB30" totalsRowShown="0" headerRowDxfId="12">
  <autoFilter ref="A3:BB30"/>
  <sortState ref="A4:BB30">
    <sortCondition ref="B3:B30"/>
  </sortState>
  <tableColumns count="54">
    <tableColumn id="1" name="Danske"/>
    <tableColumn id="2" name="Latinske " dataDxfId="23"/>
    <tableColumn id="3" name="Stauder" dataDxfId="22"/>
    <tableColumn id="4" name="Buske"/>
    <tableColumn id="5" name="Træer"/>
    <tableColumn id="6" name="Slyngplanter"/>
    <tableColumn id="7" name="Sommerblomster"/>
    <tableColumn id="8" name="Blomsterløg og - knolde"/>
    <tableColumn id="9" name="Højde (meter)" dataDxfId="21"/>
    <tableColumn id="10" name="Bredde (meter)" dataDxfId="20"/>
    <tableColumn id="11" name="Lys"/>
    <tableColumn id="12" name="Halvskygge"/>
    <tableColumn id="13" name="Skygge"/>
    <tableColumn id="14" name="Forår" dataDxfId="19"/>
    <tableColumn id="15" name="Forsommer"/>
    <tableColumn id="16" name="Sommer"/>
    <tableColumn id="17" name="Eftersommer"/>
    <tableColumn id="18" name="Efterår"/>
    <tableColumn id="19" name="Vinter"/>
    <tableColumn id="20" name="Hvid/cremet" dataDxfId="18"/>
    <tableColumn id="21" name="Gul"/>
    <tableColumn id="22" name="Orance"/>
    <tableColumn id="23" name="Ren rød"/>
    <tableColumn id="24" name="Blårød"/>
    <tableColumn id="25" name="Violette/Lilla"/>
    <tableColumn id="26" name="Rosa"/>
    <tableColumn id="27" name="Blå"/>
    <tableColumn id="28" name="Grøn"/>
    <tableColumn id="29" name="Næsten sort"/>
    <tableColumn id="30" name="Grønne" dataDxfId="17"/>
    <tableColumn id="31" name="Gule"/>
    <tableColumn id="32" name="Grålige"/>
    <tableColumn id="33" name="Mørke"/>
    <tableColumn id="34" name="Varierende"/>
    <tableColumn id="35" name="Stedsegrønne"/>
    <tableColumn id="36" name="Høstfarve"/>
    <tableColumn id="37" name="Regnbed" dataDxfId="16"/>
    <tableColumn id="38" name="Hæk"/>
    <tableColumn id="39" name="Knudbeskræing"/>
    <tableColumn id="40" name="Pergola"/>
    <tableColumn id="41" name="Espalie"/>
    <tableColumn id="42" name="Bunddække"/>
    <tableColumn id="43" name="Køkkenhaven"/>
    <tableColumn id="54" name="Allé"/>
    <tableColumn id="44" name="Duftende "/>
    <tableColumn id="45" name="Alpinbed/stenbed"/>
    <tableColumn id="46" name="Alm. Jord" dataDxfId="15"/>
    <tableColumn id="47" name="Lerjord"/>
    <tableColumn id="48" name="Surbund"/>
    <tableColumn id="49" name="Kalkholdig"/>
    <tableColumn id="50" name="Tørre og sande"/>
    <tableColumn id="51" name="Fugtigt"/>
    <tableColumn id="52" name="*" dataDxfId="14"/>
    <tableColumn id="53" name="*2" dataDxfId="1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J65"/>
  <sheetViews>
    <sheetView topLeftCell="A32" workbookViewId="0">
      <selection activeCell="A59" sqref="A59"/>
    </sheetView>
  </sheetViews>
  <sheetFormatPr defaultRowHeight="15"/>
  <cols>
    <col min="1" max="1" width="14.85546875" style="9" bestFit="1" customWidth="1"/>
    <col min="2" max="2" width="4.28515625" customWidth="1"/>
    <col min="3" max="3" width="22.5703125" style="9" customWidth="1"/>
    <col min="4" max="4" width="4.28515625" customWidth="1"/>
    <col min="5" max="5" width="22.5703125" style="9" customWidth="1"/>
    <col min="6" max="6" width="4.42578125" customWidth="1"/>
  </cols>
  <sheetData>
    <row r="1" spans="1:10" ht="22.5">
      <c r="A1" s="19" t="s">
        <v>67</v>
      </c>
      <c r="B1" s="19"/>
      <c r="C1" s="19"/>
      <c r="D1" s="19"/>
      <c r="E1" s="19"/>
      <c r="F1" s="19"/>
    </row>
    <row r="3" spans="1:10" ht="18.75" customHeight="1">
      <c r="A3" s="23" t="s">
        <v>34</v>
      </c>
      <c r="B3" s="23"/>
      <c r="C3" s="23"/>
      <c r="D3" s="23"/>
      <c r="E3" s="23"/>
      <c r="F3" s="23"/>
    </row>
    <row r="4" spans="1:10" ht="6" customHeight="1" thickBot="1">
      <c r="A4" s="10"/>
      <c r="B4" s="4"/>
      <c r="C4" s="10"/>
      <c r="D4" s="4"/>
      <c r="E4" s="10"/>
      <c r="F4" s="4"/>
    </row>
    <row r="5" spans="1:10" ht="15.75" thickBot="1">
      <c r="A5" s="9" t="s">
        <v>46</v>
      </c>
      <c r="B5" t="s">
        <v>44</v>
      </c>
      <c r="C5" s="20"/>
      <c r="D5" s="21"/>
      <c r="E5" s="21"/>
      <c r="F5" s="22"/>
    </row>
    <row r="6" spans="1:10" ht="6" customHeight="1" thickBot="1"/>
    <row r="7" spans="1:10" ht="15.75" thickBot="1">
      <c r="A7" s="9" t="s">
        <v>45</v>
      </c>
      <c r="B7" t="s">
        <v>44</v>
      </c>
      <c r="C7" s="20"/>
      <c r="D7" s="21"/>
      <c r="E7" s="21"/>
      <c r="F7" s="22"/>
    </row>
    <row r="8" spans="1:10">
      <c r="J8" s="1"/>
    </row>
    <row r="9" spans="1:10">
      <c r="A9" s="16" t="s">
        <v>82</v>
      </c>
      <c r="C9" s="16" t="s">
        <v>83</v>
      </c>
      <c r="D9" s="16"/>
      <c r="E9" s="16"/>
      <c r="F9" s="16"/>
      <c r="J9" s="1"/>
    </row>
    <row r="10" spans="1:10" ht="6" customHeight="1" thickBot="1">
      <c r="A10" s="5"/>
      <c r="B10" s="5"/>
      <c r="C10" s="5"/>
      <c r="D10" s="5"/>
      <c r="E10" s="5"/>
      <c r="F10" s="5"/>
      <c r="J10" s="1"/>
    </row>
    <row r="11" spans="1:10" ht="15.75" thickBot="1">
      <c r="A11" s="9" t="s">
        <v>35</v>
      </c>
      <c r="B11" s="3" t="s">
        <v>24</v>
      </c>
      <c r="C11" s="9" t="s">
        <v>29</v>
      </c>
      <c r="D11" s="3"/>
      <c r="E11" s="9" t="s">
        <v>28</v>
      </c>
      <c r="F11" s="3"/>
    </row>
    <row r="12" spans="1:10" ht="6" customHeight="1" thickBot="1"/>
    <row r="13" spans="1:10" ht="15.75" thickBot="1">
      <c r="A13" s="9" t="s">
        <v>30</v>
      </c>
      <c r="B13" s="3"/>
      <c r="C13" s="9" t="s">
        <v>26</v>
      </c>
      <c r="D13" s="3"/>
      <c r="E13" s="9" t="s">
        <v>36</v>
      </c>
      <c r="F13" s="3"/>
    </row>
    <row r="14" spans="1:10" ht="6" customHeight="1" thickBot="1"/>
    <row r="15" spans="1:10" ht="15.75" thickBot="1">
      <c r="A15" s="9" t="s">
        <v>27</v>
      </c>
      <c r="B15" s="3"/>
    </row>
    <row r="17" spans="1:6">
      <c r="A17" s="23" t="s">
        <v>57</v>
      </c>
      <c r="B17" s="23"/>
      <c r="C17" s="23"/>
      <c r="D17" s="23"/>
      <c r="E17" s="23"/>
      <c r="F17" s="23"/>
    </row>
    <row r="18" spans="1:6" ht="15.75" thickBot="1">
      <c r="A18" s="11"/>
      <c r="B18" s="5"/>
      <c r="C18" s="11"/>
      <c r="D18" s="5"/>
      <c r="E18" s="11"/>
      <c r="F18" s="5"/>
    </row>
    <row r="19" spans="1:6" ht="15.75" thickBot="1">
      <c r="A19" s="9" t="s">
        <v>58</v>
      </c>
      <c r="B19" t="s">
        <v>44</v>
      </c>
      <c r="C19" s="17"/>
      <c r="D19" s="18"/>
      <c r="E19" s="15" t="s">
        <v>68</v>
      </c>
      <c r="F19" s="15"/>
    </row>
    <row r="20" spans="1:6" ht="6" customHeight="1" thickBot="1"/>
    <row r="21" spans="1:6" ht="15.75" thickBot="1">
      <c r="A21" s="9" t="s">
        <v>59</v>
      </c>
      <c r="B21" t="s">
        <v>44</v>
      </c>
      <c r="C21" s="17"/>
      <c r="D21" s="18"/>
      <c r="E21" s="6" t="s">
        <v>68</v>
      </c>
    </row>
    <row r="23" spans="1:6">
      <c r="A23" s="16" t="s">
        <v>84</v>
      </c>
      <c r="C23" s="16" t="s">
        <v>83</v>
      </c>
      <c r="D23" s="16"/>
      <c r="E23" s="16"/>
      <c r="F23" s="16"/>
    </row>
    <row r="24" spans="1:6" ht="6" customHeight="1" thickBot="1">
      <c r="A24" s="5"/>
      <c r="B24" s="5"/>
      <c r="C24" s="5"/>
      <c r="D24" s="5"/>
      <c r="E24" s="5"/>
      <c r="F24" s="5"/>
    </row>
    <row r="25" spans="1:6" ht="15.75" thickBot="1">
      <c r="A25" s="9" t="s">
        <v>0</v>
      </c>
      <c r="B25" s="3"/>
      <c r="C25" s="9" t="s">
        <v>3</v>
      </c>
      <c r="D25" s="3"/>
      <c r="E25" s="9" t="s">
        <v>2</v>
      </c>
      <c r="F25" s="3"/>
    </row>
    <row r="27" spans="1:6">
      <c r="A27" s="16" t="s">
        <v>85</v>
      </c>
      <c r="C27" s="16" t="s">
        <v>83</v>
      </c>
      <c r="D27" s="16"/>
      <c r="E27" s="16"/>
      <c r="F27" s="16"/>
    </row>
    <row r="28" spans="1:6" ht="6" customHeight="1" thickBot="1">
      <c r="A28" s="5"/>
      <c r="B28" s="5"/>
      <c r="C28" s="5"/>
      <c r="D28" s="5"/>
      <c r="E28" s="5"/>
      <c r="F28" s="5"/>
    </row>
    <row r="29" spans="1:6" ht="15.75" thickBot="1">
      <c r="A29" s="9" t="s">
        <v>4</v>
      </c>
      <c r="B29" s="3"/>
      <c r="C29" s="9" t="s">
        <v>5</v>
      </c>
      <c r="D29" s="3"/>
      <c r="E29" s="9" t="s">
        <v>6</v>
      </c>
      <c r="F29" s="3"/>
    </row>
    <row r="30" spans="1:6" ht="6" customHeight="1" thickBot="1">
      <c r="B30" s="1"/>
    </row>
    <row r="31" spans="1:6" ht="15.75" thickBot="1">
      <c r="A31" s="9" t="s">
        <v>7</v>
      </c>
      <c r="B31" s="3"/>
      <c r="C31" s="9" t="s">
        <v>8</v>
      </c>
      <c r="D31" s="3"/>
      <c r="E31" s="9" t="s">
        <v>9</v>
      </c>
      <c r="F31" s="3"/>
    </row>
    <row r="33" spans="1:6">
      <c r="A33" s="16" t="s">
        <v>86</v>
      </c>
      <c r="B33" s="16"/>
      <c r="C33" s="16" t="s">
        <v>83</v>
      </c>
      <c r="D33" s="16"/>
      <c r="E33" s="16"/>
      <c r="F33" s="16"/>
    </row>
    <row r="34" spans="1:6" ht="6" customHeight="1" thickBot="1">
      <c r="A34" s="5"/>
      <c r="B34" s="5"/>
      <c r="C34" s="5"/>
      <c r="D34" s="5"/>
      <c r="E34" s="5"/>
      <c r="F34" s="5"/>
    </row>
    <row r="35" spans="1:6" ht="15.75" thickBot="1">
      <c r="A35" s="9" t="s">
        <v>10</v>
      </c>
      <c r="B35" s="3"/>
      <c r="C35" s="9" t="s">
        <v>11</v>
      </c>
      <c r="D35" s="3"/>
      <c r="E35" s="9" t="s">
        <v>12</v>
      </c>
      <c r="F35" s="3"/>
    </row>
    <row r="36" spans="1:6" ht="6" customHeight="1" thickBot="1"/>
    <row r="37" spans="1:6" ht="15.75" thickBot="1">
      <c r="A37" s="9" t="s">
        <v>15</v>
      </c>
      <c r="B37" s="3"/>
      <c r="C37" s="9" t="s">
        <v>16</v>
      </c>
      <c r="D37" s="3"/>
      <c r="E37" s="9" t="s">
        <v>37</v>
      </c>
      <c r="F37" s="3"/>
    </row>
    <row r="38" spans="1:6" ht="6" customHeight="1" thickBot="1"/>
    <row r="39" spans="1:6" ht="15.75" thickBot="1">
      <c r="A39" s="9" t="s">
        <v>19</v>
      </c>
      <c r="B39" s="3"/>
      <c r="C39" s="9" t="s">
        <v>13</v>
      </c>
      <c r="D39" s="3"/>
      <c r="E39" s="9" t="s">
        <v>18</v>
      </c>
      <c r="F39" s="3"/>
    </row>
    <row r="40" spans="1:6" ht="6" customHeight="1" thickBot="1"/>
    <row r="41" spans="1:6" ht="15.75" thickBot="1">
      <c r="A41" s="9" t="s">
        <v>14</v>
      </c>
      <c r="B41" s="3"/>
    </row>
    <row r="43" spans="1:6">
      <c r="A43" s="16" t="s">
        <v>87</v>
      </c>
      <c r="B43" s="16"/>
      <c r="C43" s="16" t="s">
        <v>83</v>
      </c>
      <c r="D43" s="16"/>
      <c r="E43" s="16"/>
      <c r="F43" s="16"/>
    </row>
    <row r="44" spans="1:6" ht="6" customHeight="1" thickBot="1">
      <c r="A44" s="5"/>
      <c r="B44" s="5"/>
      <c r="C44" s="5"/>
      <c r="D44" s="5"/>
      <c r="E44" s="5"/>
      <c r="F44" s="5"/>
    </row>
    <row r="45" spans="1:6" ht="15.75" thickBot="1">
      <c r="A45" s="9" t="s">
        <v>20</v>
      </c>
      <c r="B45" s="3"/>
      <c r="C45" s="9" t="s">
        <v>21</v>
      </c>
      <c r="D45" s="3"/>
      <c r="E45" s="9" t="s">
        <v>38</v>
      </c>
      <c r="F45" s="3"/>
    </row>
    <row r="46" spans="1:6" ht="6" customHeight="1" thickBot="1"/>
    <row r="47" spans="1:6" ht="15.75" thickBot="1">
      <c r="A47" s="9" t="s">
        <v>22</v>
      </c>
      <c r="B47" s="3"/>
      <c r="C47" s="9" t="s">
        <v>39</v>
      </c>
      <c r="D47" s="3"/>
      <c r="E47" s="9" t="s">
        <v>23</v>
      </c>
      <c r="F47" s="3"/>
    </row>
    <row r="48" spans="1:6" ht="6" customHeight="1" thickBot="1"/>
    <row r="49" spans="1:6" ht="15.75" thickBot="1">
      <c r="A49" s="9" t="s">
        <v>40</v>
      </c>
      <c r="B49" s="3"/>
    </row>
    <row r="51" spans="1:6">
      <c r="A51" s="16" t="s">
        <v>1</v>
      </c>
      <c r="B51" s="16"/>
      <c r="C51" s="16" t="s">
        <v>88</v>
      </c>
      <c r="D51" s="16"/>
      <c r="E51" s="16"/>
      <c r="F51" s="16"/>
    </row>
    <row r="52" spans="1:6" ht="6" customHeight="1" thickBot="1">
      <c r="A52" s="5"/>
      <c r="B52" s="5"/>
      <c r="C52" s="5"/>
      <c r="D52" s="5"/>
      <c r="E52" s="5"/>
      <c r="F52" s="5"/>
    </row>
    <row r="53" spans="1:6" ht="15.75" thickBot="1">
      <c r="A53" s="9" t="s">
        <v>31</v>
      </c>
      <c r="B53" s="3"/>
      <c r="C53" s="9" t="s">
        <v>33</v>
      </c>
      <c r="D53" s="3"/>
      <c r="E53" s="9" t="s">
        <v>32</v>
      </c>
      <c r="F53" s="3"/>
    </row>
    <row r="54" spans="1:6" ht="6" customHeight="1" thickBot="1"/>
    <row r="55" spans="1:6" ht="15.75" thickBot="1">
      <c r="A55" s="9" t="s">
        <v>41</v>
      </c>
      <c r="B55" s="3"/>
      <c r="C55" s="9" t="s">
        <v>42</v>
      </c>
      <c r="D55" s="3"/>
      <c r="E55" s="9" t="s">
        <v>43</v>
      </c>
      <c r="F55" s="3"/>
    </row>
    <row r="56" spans="1:6" ht="6" customHeight="1" thickBot="1"/>
    <row r="57" spans="1:6" ht="15.75" thickBot="1">
      <c r="A57" s="9" t="s">
        <v>48</v>
      </c>
      <c r="B57" s="3"/>
      <c r="C57" s="9" t="s">
        <v>95</v>
      </c>
      <c r="D57" s="3"/>
      <c r="E57" s="9" t="s">
        <v>55</v>
      </c>
      <c r="F57" s="3"/>
    </row>
    <row r="58" spans="1:6" ht="6" customHeight="1" thickBot="1">
      <c r="B58" s="1"/>
      <c r="D58" s="1"/>
      <c r="F58" s="1"/>
    </row>
    <row r="59" spans="1:6" ht="15.75" thickBot="1">
      <c r="A59" s="9" t="s">
        <v>80</v>
      </c>
      <c r="B59" s="3"/>
      <c r="D59" s="1"/>
      <c r="F59" s="1"/>
    </row>
    <row r="61" spans="1:6">
      <c r="A61" s="16" t="s">
        <v>89</v>
      </c>
      <c r="B61" s="16"/>
      <c r="C61" s="16" t="s">
        <v>83</v>
      </c>
      <c r="D61" s="16"/>
      <c r="E61" s="16"/>
      <c r="F61" s="16"/>
    </row>
    <row r="62" spans="1:6" ht="6" customHeight="1" thickBot="1">
      <c r="A62" s="5"/>
      <c r="B62" s="5"/>
      <c r="C62" s="5"/>
      <c r="D62" s="5"/>
      <c r="E62" s="5"/>
      <c r="F62" s="5"/>
    </row>
    <row r="63" spans="1:6" ht="15.75" thickBot="1">
      <c r="A63" s="9" t="s">
        <v>49</v>
      </c>
      <c r="B63" s="3"/>
      <c r="C63" s="9" t="s">
        <v>50</v>
      </c>
      <c r="D63" s="3"/>
      <c r="E63" s="9" t="s">
        <v>51</v>
      </c>
      <c r="F63" s="3"/>
    </row>
    <row r="64" spans="1:6" ht="6" customHeight="1" thickBot="1"/>
    <row r="65" spans="1:6" ht="15.75" thickBot="1">
      <c r="A65" s="9" t="s">
        <v>52</v>
      </c>
      <c r="B65" s="3"/>
      <c r="C65" s="9" t="s">
        <v>53</v>
      </c>
      <c r="D65" s="3"/>
      <c r="E65" s="9" t="s">
        <v>54</v>
      </c>
      <c r="F65" s="3"/>
    </row>
  </sheetData>
  <mergeCells count="7">
    <mergeCell ref="C19:D19"/>
    <mergeCell ref="C21:D21"/>
    <mergeCell ref="A1:F1"/>
    <mergeCell ref="C7:F7"/>
    <mergeCell ref="A17:F17"/>
    <mergeCell ref="A3:F3"/>
    <mergeCell ref="C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"/>
  <sheetViews>
    <sheetView zoomScaleNormal="100" zoomScaleSheetLayoutView="100" workbookViewId="0">
      <pane ySplit="3" topLeftCell="A4" activePane="bottomLeft" state="frozen"/>
      <selection pane="bottomLeft" sqref="A1:B1"/>
    </sheetView>
  </sheetViews>
  <sheetFormatPr defaultRowHeight="15"/>
  <cols>
    <col min="1" max="1" width="15.28515625" bestFit="1" customWidth="1"/>
    <col min="2" max="2" width="23.28515625" style="2" customWidth="1"/>
    <col min="3" max="3" width="3.7109375" style="2" customWidth="1"/>
    <col min="4" max="8" width="3.7109375" customWidth="1"/>
    <col min="9" max="9" width="6.7109375" style="12" customWidth="1"/>
    <col min="10" max="10" width="6.7109375" style="13" customWidth="1"/>
    <col min="11" max="11" width="3.7109375" style="2" customWidth="1"/>
    <col min="12" max="13" width="3.7109375" customWidth="1"/>
    <col min="14" max="14" width="3.7109375" style="2" customWidth="1"/>
    <col min="15" max="19" width="3.7109375" customWidth="1"/>
    <col min="20" max="20" width="3.7109375" style="2" customWidth="1"/>
    <col min="21" max="29" width="3.7109375" customWidth="1"/>
    <col min="30" max="30" width="3.7109375" style="2" customWidth="1"/>
    <col min="31" max="36" width="3.7109375" customWidth="1"/>
    <col min="37" max="37" width="3.7109375" style="2" customWidth="1"/>
    <col min="38" max="46" width="3.7109375" customWidth="1"/>
    <col min="47" max="47" width="3.7109375" style="2" customWidth="1"/>
    <col min="48" max="52" width="3.7109375" customWidth="1"/>
    <col min="53" max="53" width="11.7109375" style="2" bestFit="1" customWidth="1"/>
    <col min="54" max="54" width="18.85546875" style="2" customWidth="1"/>
  </cols>
  <sheetData>
    <row r="1" spans="1:54" s="8" customFormat="1" ht="15.75">
      <c r="A1" s="24" t="str">
        <f>Plantenavn</f>
        <v>Plantenavn</v>
      </c>
      <c r="B1" s="24"/>
      <c r="C1" s="24" t="str">
        <f>Type</f>
        <v xml:space="preserve">Type </v>
      </c>
      <c r="D1" s="24"/>
      <c r="E1" s="24"/>
      <c r="F1" s="24"/>
      <c r="G1" s="24"/>
      <c r="H1" s="24"/>
      <c r="I1" s="25" t="str">
        <f>Højde</f>
        <v>Størrelse</v>
      </c>
      <c r="J1" s="25"/>
      <c r="K1" s="24" t="str">
        <f>Lysforhold</f>
        <v xml:space="preserve">Lysforhold </v>
      </c>
      <c r="L1" s="24"/>
      <c r="M1" s="24"/>
      <c r="N1" s="24" t="str">
        <f>Blomstring</f>
        <v xml:space="preserve">Blomstring </v>
      </c>
      <c r="O1" s="24"/>
      <c r="P1" s="24"/>
      <c r="Q1" s="24"/>
      <c r="R1" s="24"/>
      <c r="S1" s="24"/>
      <c r="T1" s="24" t="str">
        <f>Farve_på_blomst_bær</f>
        <v xml:space="preserve">Farve på blomst/bær </v>
      </c>
      <c r="U1" s="24"/>
      <c r="V1" s="24"/>
      <c r="W1" s="24"/>
      <c r="X1" s="24"/>
      <c r="Y1" s="24"/>
      <c r="Z1" s="24"/>
      <c r="AA1" s="24"/>
      <c r="AB1" s="24"/>
      <c r="AC1" s="24"/>
      <c r="AD1" s="24" t="str">
        <f>Farve_på_blad</f>
        <v xml:space="preserve">Farve på blad </v>
      </c>
      <c r="AE1" s="24"/>
      <c r="AF1" s="24"/>
      <c r="AG1" s="24"/>
      <c r="AH1" s="24"/>
      <c r="AI1" s="24"/>
      <c r="AJ1" s="24"/>
      <c r="AK1" s="24" t="str">
        <f>Speciel_brug</f>
        <v>Speciel brug</v>
      </c>
      <c r="AL1" s="24"/>
      <c r="AM1" s="24"/>
      <c r="AN1" s="24"/>
      <c r="AO1" s="24"/>
      <c r="AP1" s="24"/>
      <c r="AQ1" s="24"/>
      <c r="AR1" s="24"/>
      <c r="AS1" s="24"/>
      <c r="AT1" s="24"/>
      <c r="AU1" s="24" t="str">
        <f>Dyrkningsvilkår</f>
        <v xml:space="preserve">Dyrkningsvilkår </v>
      </c>
      <c r="AV1" s="24"/>
      <c r="AW1" s="24"/>
      <c r="AX1" s="24"/>
      <c r="AY1" s="24"/>
      <c r="AZ1" s="24"/>
      <c r="BA1" s="26" t="s">
        <v>47</v>
      </c>
      <c r="BB1" s="26" t="s">
        <v>25</v>
      </c>
    </row>
    <row r="2" spans="1:54" s="7" customFormat="1" ht="140.25" customHeight="1">
      <c r="A2" s="37" t="str">
        <f>Danske_plantenavn</f>
        <v>Danske</v>
      </c>
      <c r="B2" s="38" t="str">
        <f>Latinske_plantenavn</f>
        <v xml:space="preserve">Latinske </v>
      </c>
      <c r="C2" s="33" t="str">
        <f>Stauder</f>
        <v>Stauder</v>
      </c>
      <c r="D2" s="32" t="str">
        <f>Buske</f>
        <v>Buske</v>
      </c>
      <c r="E2" s="32" t="str">
        <f>Træer</f>
        <v>Træer</v>
      </c>
      <c r="F2" s="32" t="str">
        <f>Slyngplanter</f>
        <v>Slyngplanter</v>
      </c>
      <c r="G2" s="32" t="str">
        <f>Sommerblomster</f>
        <v>Sommerblomster</v>
      </c>
      <c r="H2" s="32" t="str">
        <f>Blomsterløg_og___knolde</f>
        <v>Blomsterløg og - knolde</v>
      </c>
      <c r="I2" s="34" t="str">
        <f>Højde_størrelse</f>
        <v>Højde (meter)</v>
      </c>
      <c r="J2" s="35" t="str">
        <f>Bredde</f>
        <v>Bredde (meter)</v>
      </c>
      <c r="K2" s="33" t="str">
        <f>Lys</f>
        <v>Lys</v>
      </c>
      <c r="L2" s="32" t="str">
        <f>Halvskygge</f>
        <v>Halvskygge</v>
      </c>
      <c r="M2" s="32" t="str">
        <f>Skygge</f>
        <v>Skygge</v>
      </c>
      <c r="N2" s="33" t="str">
        <f>Forår</f>
        <v>Forår</v>
      </c>
      <c r="O2" s="32" t="str">
        <f>Forsommer</f>
        <v>Forsommer</v>
      </c>
      <c r="P2" s="32" t="str">
        <f>Sommer</f>
        <v>Sommer</v>
      </c>
      <c r="Q2" s="32" t="str">
        <f>Eftersommer</f>
        <v>Eftersommer</v>
      </c>
      <c r="R2" s="32" t="str">
        <f>Efterår</f>
        <v>Efterår</v>
      </c>
      <c r="S2" s="32" t="str">
        <f>Vinter</f>
        <v>Vinter</v>
      </c>
      <c r="T2" s="33" t="str">
        <f>Hvid</f>
        <v>Hvid</v>
      </c>
      <c r="U2" s="32" t="str">
        <f>Gul</f>
        <v>Gul</v>
      </c>
      <c r="V2" s="32" t="str">
        <f>Orance</f>
        <v>Orance</v>
      </c>
      <c r="W2" s="32" t="str">
        <f>Ren_rød</f>
        <v>Ren rød</v>
      </c>
      <c r="X2" s="32" t="str">
        <f>Blårød</f>
        <v>Blårød</v>
      </c>
      <c r="Y2" s="32" t="str">
        <f>Lilla</f>
        <v>Violet</v>
      </c>
      <c r="Z2" s="32" t="str">
        <f>Rosa</f>
        <v>Rosa</v>
      </c>
      <c r="AA2" s="32" t="str">
        <f>Blålig</f>
        <v>Blålig</v>
      </c>
      <c r="AB2" s="32" t="str">
        <f>Grøn</f>
        <v>Grøn</v>
      </c>
      <c r="AC2" s="32" t="str">
        <f>Sort</f>
        <v>Sort</v>
      </c>
      <c r="AD2" s="33" t="str">
        <f>Grønblade</f>
        <v>Grønne</v>
      </c>
      <c r="AE2" s="32" t="str">
        <f>GuleBlade</f>
        <v>Gule</v>
      </c>
      <c r="AF2" s="32" t="str">
        <f>Grålige</f>
        <v>Grålige</v>
      </c>
      <c r="AG2" s="32" t="str">
        <f>Mørke</f>
        <v>Mørke</v>
      </c>
      <c r="AH2" s="32" t="str">
        <f>Varierende</f>
        <v>Varierende</v>
      </c>
      <c r="AI2" s="32" t="str">
        <f>Stedsegrønne</f>
        <v>Stedsegrønne</v>
      </c>
      <c r="AJ2" s="32" t="str">
        <f>Høstfarve</f>
        <v>Høstfarve</v>
      </c>
      <c r="AK2" s="33" t="str">
        <f>Regnbed</f>
        <v>Regnbed</v>
      </c>
      <c r="AL2" s="32" t="str">
        <f>Hæk</f>
        <v>Hæk</v>
      </c>
      <c r="AM2" s="32" t="str">
        <f>Knudbeskræing</f>
        <v>Knudbeskræing</v>
      </c>
      <c r="AN2" s="32" t="str">
        <f>Pergola</f>
        <v>Pergola</v>
      </c>
      <c r="AO2" s="32" t="str">
        <f>Espalie1</f>
        <v>Espalie</v>
      </c>
      <c r="AP2" s="32" t="str">
        <f>Bunddække</f>
        <v>Bunddække</v>
      </c>
      <c r="AQ2" s="32" t="str">
        <f>Køkkenhaven</f>
        <v>Køkkenhaven</v>
      </c>
      <c r="AR2" s="32" t="str">
        <f>Alpinbed_stenbed</f>
        <v>Alpinbed/stenbed</v>
      </c>
      <c r="AS2" s="32" t="str">
        <f>Duftende</f>
        <v xml:space="preserve">Duftende </v>
      </c>
      <c r="AT2" s="32" t="str">
        <f>Allé</f>
        <v>Allé</v>
      </c>
      <c r="AU2" s="33" t="str">
        <f>Alm._Jord</f>
        <v>Alm. Jord</v>
      </c>
      <c r="AV2" s="32" t="str">
        <f>Lerjord</f>
        <v>Lerjord</v>
      </c>
      <c r="AW2" s="32" t="str">
        <f>Surbund</f>
        <v>Surbund</v>
      </c>
      <c r="AX2" s="32" t="str">
        <f>Kalkholdig</f>
        <v>Kalkholdig</v>
      </c>
      <c r="AY2" s="32" t="str">
        <f>Tørre_og_sande</f>
        <v>Tørre og sande</v>
      </c>
      <c r="AZ2" s="32" t="str">
        <f>Fugtigt</f>
        <v>Fugtigt</v>
      </c>
      <c r="BA2" s="36" t="s">
        <v>61</v>
      </c>
      <c r="BB2" s="36" t="s">
        <v>62</v>
      </c>
    </row>
    <row r="3" spans="1:54" s="7" customFormat="1" ht="15" customHeight="1">
      <c r="A3" s="27" t="s">
        <v>46</v>
      </c>
      <c r="B3" s="28" t="s">
        <v>45</v>
      </c>
      <c r="C3" s="28" t="s">
        <v>35</v>
      </c>
      <c r="D3" s="27" t="s">
        <v>29</v>
      </c>
      <c r="E3" s="27" t="s">
        <v>28</v>
      </c>
      <c r="F3" s="27" t="s">
        <v>30</v>
      </c>
      <c r="G3" s="27" t="s">
        <v>26</v>
      </c>
      <c r="H3" s="27" t="s">
        <v>36</v>
      </c>
      <c r="I3" s="29" t="s">
        <v>58</v>
      </c>
      <c r="J3" s="30" t="s">
        <v>59</v>
      </c>
      <c r="K3" s="28" t="s">
        <v>0</v>
      </c>
      <c r="L3" s="27" t="s">
        <v>3</v>
      </c>
      <c r="M3" s="27" t="s">
        <v>2</v>
      </c>
      <c r="N3" s="28" t="s">
        <v>4</v>
      </c>
      <c r="O3" s="27" t="s">
        <v>5</v>
      </c>
      <c r="P3" s="27" t="s">
        <v>6</v>
      </c>
      <c r="Q3" s="27" t="s">
        <v>7</v>
      </c>
      <c r="R3" s="27" t="s">
        <v>8</v>
      </c>
      <c r="S3" s="27" t="s">
        <v>9</v>
      </c>
      <c r="T3" s="28" t="s">
        <v>93</v>
      </c>
      <c r="U3" s="27" t="s">
        <v>11</v>
      </c>
      <c r="V3" s="27" t="s">
        <v>12</v>
      </c>
      <c r="W3" s="27" t="s">
        <v>13</v>
      </c>
      <c r="X3" s="27" t="s">
        <v>14</v>
      </c>
      <c r="Y3" s="27" t="s">
        <v>94</v>
      </c>
      <c r="Z3" s="27" t="s">
        <v>16</v>
      </c>
      <c r="AA3" s="27" t="s">
        <v>17</v>
      </c>
      <c r="AB3" s="27" t="s">
        <v>18</v>
      </c>
      <c r="AC3" s="27" t="s">
        <v>92</v>
      </c>
      <c r="AD3" s="28" t="s">
        <v>20</v>
      </c>
      <c r="AE3" s="27" t="s">
        <v>21</v>
      </c>
      <c r="AF3" s="27" t="s">
        <v>38</v>
      </c>
      <c r="AG3" s="27" t="s">
        <v>22</v>
      </c>
      <c r="AH3" s="27" t="s">
        <v>39</v>
      </c>
      <c r="AI3" s="27" t="s">
        <v>23</v>
      </c>
      <c r="AJ3" s="27" t="s">
        <v>40</v>
      </c>
      <c r="AK3" s="28" t="s">
        <v>32</v>
      </c>
      <c r="AL3" s="27" t="s">
        <v>31</v>
      </c>
      <c r="AM3" s="27" t="s">
        <v>43</v>
      </c>
      <c r="AN3" s="27" t="s">
        <v>41</v>
      </c>
      <c r="AO3" s="27" t="s">
        <v>42</v>
      </c>
      <c r="AP3" s="27" t="s">
        <v>33</v>
      </c>
      <c r="AQ3" s="27" t="s">
        <v>55</v>
      </c>
      <c r="AR3" s="27" t="s">
        <v>80</v>
      </c>
      <c r="AS3" s="27" t="s">
        <v>48</v>
      </c>
      <c r="AT3" s="27" t="s">
        <v>95</v>
      </c>
      <c r="AU3" s="28" t="s">
        <v>49</v>
      </c>
      <c r="AV3" s="27" t="s">
        <v>50</v>
      </c>
      <c r="AW3" s="27" t="s">
        <v>51</v>
      </c>
      <c r="AX3" s="27" t="s">
        <v>52</v>
      </c>
      <c r="AY3" s="27" t="s">
        <v>53</v>
      </c>
      <c r="AZ3" s="27" t="s">
        <v>54</v>
      </c>
      <c r="BA3" s="31" t="s">
        <v>61</v>
      </c>
      <c r="BB3" s="31" t="s">
        <v>62</v>
      </c>
    </row>
    <row r="25" spans="1:52">
      <c r="A25" s="1"/>
      <c r="D25" s="1"/>
      <c r="E25" s="1"/>
      <c r="F25" s="1"/>
      <c r="G25" s="1"/>
      <c r="H25" s="1"/>
      <c r="J25" s="14"/>
      <c r="L25" s="1"/>
      <c r="M25" s="1"/>
      <c r="O25" s="1"/>
      <c r="P25" s="1"/>
      <c r="Q25" s="1"/>
      <c r="R25" s="1"/>
      <c r="S25" s="1"/>
      <c r="U25" s="1"/>
      <c r="V25" s="1"/>
      <c r="W25" s="1"/>
      <c r="X25" s="1"/>
      <c r="Y25" s="1"/>
      <c r="Z25" s="1"/>
      <c r="AA25" s="1"/>
      <c r="AB25" s="1"/>
      <c r="AC25" s="1"/>
      <c r="AE25" s="1"/>
      <c r="AF25" s="1"/>
      <c r="AG25" s="1"/>
      <c r="AH25" s="1"/>
      <c r="AI25" s="1"/>
      <c r="AJ25" s="1"/>
      <c r="AL25" s="1"/>
      <c r="AM25" s="1"/>
      <c r="AN25" s="1"/>
      <c r="AO25" s="1"/>
      <c r="AP25" s="1"/>
      <c r="AQ25" s="1"/>
      <c r="AR25" s="1"/>
      <c r="AS25" s="1"/>
      <c r="AT25" s="1"/>
      <c r="AV25" s="1"/>
      <c r="AW25" s="1"/>
      <c r="AX25" s="1"/>
      <c r="AY25" s="1"/>
      <c r="AZ25" s="1"/>
    </row>
    <row r="30" spans="1:52">
      <c r="A30" s="1"/>
      <c r="D30" s="1"/>
      <c r="E30" s="1"/>
      <c r="F30" s="1"/>
      <c r="G30" s="1"/>
      <c r="H30" s="1"/>
      <c r="J30" s="14"/>
      <c r="L30" s="1"/>
      <c r="M30" s="1"/>
      <c r="O30" s="1"/>
      <c r="P30" s="1"/>
      <c r="Q30" s="1"/>
      <c r="R30" s="1"/>
      <c r="S30" s="1"/>
      <c r="U30" s="1"/>
      <c r="V30" s="1"/>
      <c r="W30" s="1"/>
      <c r="X30" s="1"/>
      <c r="Y30" s="1"/>
      <c r="Z30" s="1"/>
      <c r="AA30" s="1"/>
      <c r="AB30" s="1"/>
      <c r="AC30" s="1"/>
      <c r="AE30" s="1"/>
      <c r="AF30" s="1"/>
      <c r="AG30" s="1"/>
      <c r="AH30" s="1"/>
      <c r="AI30" s="1"/>
      <c r="AJ30" s="1"/>
      <c r="AL30" s="1"/>
      <c r="AM30" s="1"/>
      <c r="AN30" s="1"/>
      <c r="AO30" s="1"/>
      <c r="AP30" s="1"/>
      <c r="AQ30" s="1"/>
      <c r="AR30" s="1"/>
      <c r="AS30" s="1"/>
      <c r="AT30" s="1"/>
      <c r="AV30" s="1"/>
      <c r="AW30" s="1"/>
      <c r="AX30" s="1"/>
      <c r="AY30" s="1"/>
      <c r="AZ30" s="1"/>
    </row>
  </sheetData>
  <mergeCells count="9">
    <mergeCell ref="AD1:AJ1"/>
    <mergeCell ref="AK1:AT1"/>
    <mergeCell ref="AU1:AZ1"/>
    <mergeCell ref="A1:B1"/>
    <mergeCell ref="C1:H1"/>
    <mergeCell ref="I1:J1"/>
    <mergeCell ref="K1:M1"/>
    <mergeCell ref="N1:S1"/>
    <mergeCell ref="T1:AC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BB30"/>
  <sheetViews>
    <sheetView tabSelected="1" zoomScaleNormal="100" zoomScaleSheetLayoutView="100" workbookViewId="0">
      <pane ySplit="3" topLeftCell="A4" activePane="bottomLeft" state="frozen"/>
      <selection pane="bottomLeft" activeCell="G11" sqref="G11"/>
    </sheetView>
  </sheetViews>
  <sheetFormatPr defaultRowHeight="15"/>
  <cols>
    <col min="1" max="1" width="15.28515625" bestFit="1" customWidth="1"/>
    <col min="2" max="2" width="23.28515625" style="2" customWidth="1"/>
    <col min="3" max="3" width="3.7109375" style="2" customWidth="1"/>
    <col min="4" max="8" width="3.7109375" customWidth="1"/>
    <col min="9" max="9" width="6.7109375" style="12" customWidth="1"/>
    <col min="10" max="10" width="6.7109375" style="13" customWidth="1"/>
    <col min="11" max="11" width="3.7109375" style="2" customWidth="1"/>
    <col min="12" max="13" width="3.7109375" customWidth="1"/>
    <col min="14" max="14" width="3.7109375" style="2" customWidth="1"/>
    <col min="15" max="19" width="3.7109375" customWidth="1"/>
    <col min="20" max="20" width="3.7109375" style="2" customWidth="1"/>
    <col min="21" max="29" width="3.7109375" customWidth="1"/>
    <col min="30" max="30" width="3.7109375" style="2" customWidth="1"/>
    <col min="31" max="36" width="3.7109375" customWidth="1"/>
    <col min="37" max="37" width="3.7109375" style="2" customWidth="1"/>
    <col min="38" max="46" width="3.7109375" customWidth="1"/>
    <col min="47" max="47" width="3.7109375" style="2" customWidth="1"/>
    <col min="48" max="52" width="3.7109375" customWidth="1"/>
    <col min="53" max="53" width="11.7109375" style="2" bestFit="1" customWidth="1"/>
    <col min="54" max="54" width="18.85546875" style="2" customWidth="1"/>
  </cols>
  <sheetData>
    <row r="1" spans="1:54" s="8" customFormat="1" ht="15.75">
      <c r="A1" s="24" t="str">
        <f>Plantenavn</f>
        <v>Plantenavn</v>
      </c>
      <c r="B1" s="24"/>
      <c r="C1" s="24" t="str">
        <f>Type</f>
        <v xml:space="preserve">Type </v>
      </c>
      <c r="D1" s="24"/>
      <c r="E1" s="24"/>
      <c r="F1" s="24"/>
      <c r="G1" s="24"/>
      <c r="H1" s="24"/>
      <c r="I1" s="25" t="str">
        <f>Højde</f>
        <v>Størrelse</v>
      </c>
      <c r="J1" s="25"/>
      <c r="K1" s="24" t="str">
        <f>Lysforhold</f>
        <v xml:space="preserve">Lysforhold </v>
      </c>
      <c r="L1" s="24"/>
      <c r="M1" s="24"/>
      <c r="N1" s="24" t="str">
        <f>Blomstring</f>
        <v xml:space="preserve">Blomstring </v>
      </c>
      <c r="O1" s="24"/>
      <c r="P1" s="24"/>
      <c r="Q1" s="24"/>
      <c r="R1" s="24"/>
      <c r="S1" s="24"/>
      <c r="T1" s="24" t="str">
        <f>Farve_på_blomst_bær</f>
        <v xml:space="preserve">Farve på blomst/bær </v>
      </c>
      <c r="U1" s="24"/>
      <c r="V1" s="24"/>
      <c r="W1" s="24"/>
      <c r="X1" s="24"/>
      <c r="Y1" s="24"/>
      <c r="Z1" s="24"/>
      <c r="AA1" s="24"/>
      <c r="AB1" s="24"/>
      <c r="AC1" s="24"/>
      <c r="AD1" s="24" t="str">
        <f>Farve_på_blad</f>
        <v xml:space="preserve">Farve på blad </v>
      </c>
      <c r="AE1" s="24"/>
      <c r="AF1" s="24"/>
      <c r="AG1" s="24"/>
      <c r="AH1" s="24"/>
      <c r="AI1" s="24"/>
      <c r="AJ1" s="24"/>
      <c r="AK1" s="24" t="str">
        <f>Speciel_brug</f>
        <v>Speciel brug</v>
      </c>
      <c r="AL1" s="24"/>
      <c r="AM1" s="24"/>
      <c r="AN1" s="24"/>
      <c r="AO1" s="24"/>
      <c r="AP1" s="24"/>
      <c r="AQ1" s="24"/>
      <c r="AR1" s="24"/>
      <c r="AS1" s="24"/>
      <c r="AT1" s="24"/>
      <c r="AU1" s="24" t="str">
        <f>Dyrkningsvilkår</f>
        <v xml:space="preserve">Dyrkningsvilkår </v>
      </c>
      <c r="AV1" s="24"/>
      <c r="AW1" s="24"/>
      <c r="AX1" s="24"/>
      <c r="AY1" s="24"/>
      <c r="AZ1" s="24"/>
      <c r="BA1" s="26" t="s">
        <v>47</v>
      </c>
      <c r="BB1" s="26" t="s">
        <v>25</v>
      </c>
    </row>
    <row r="2" spans="1:54" s="7" customFormat="1" ht="140.25" customHeight="1">
      <c r="A2" s="37" t="str">
        <f>Danske_plantenavn</f>
        <v>Danske</v>
      </c>
      <c r="B2" s="38" t="str">
        <f>Latinske_plantenavn</f>
        <v xml:space="preserve">Latinske </v>
      </c>
      <c r="C2" s="33" t="str">
        <f>Stauder</f>
        <v>Stauder</v>
      </c>
      <c r="D2" s="32" t="str">
        <f>Buske</f>
        <v>Buske</v>
      </c>
      <c r="E2" s="32" t="str">
        <f>Træer</f>
        <v>Træer</v>
      </c>
      <c r="F2" s="32" t="str">
        <f>Slyngplanter</f>
        <v>Slyngplanter</v>
      </c>
      <c r="G2" s="32" t="str">
        <f>Sommerblomster</f>
        <v>Sommerblomster</v>
      </c>
      <c r="H2" s="32" t="str">
        <f>Blomsterløg_og___knolde</f>
        <v>Blomsterløg og - knolde</v>
      </c>
      <c r="I2" s="34" t="str">
        <f>Højde_størrelse</f>
        <v>Højde (meter)</v>
      </c>
      <c r="J2" s="35" t="str">
        <f>Bredde</f>
        <v>Bredde (meter)</v>
      </c>
      <c r="K2" s="33" t="str">
        <f>Lys</f>
        <v>Lys</v>
      </c>
      <c r="L2" s="32" t="str">
        <f>Halvskygge</f>
        <v>Halvskygge</v>
      </c>
      <c r="M2" s="32" t="str">
        <f>Skygge</f>
        <v>Skygge</v>
      </c>
      <c r="N2" s="33" t="str">
        <f>Forår</f>
        <v>Forår</v>
      </c>
      <c r="O2" s="32" t="str">
        <f>Forsommer</f>
        <v>Forsommer</v>
      </c>
      <c r="P2" s="32" t="str">
        <f>Sommer</f>
        <v>Sommer</v>
      </c>
      <c r="Q2" s="32" t="str">
        <f>Eftersommer</f>
        <v>Eftersommer</v>
      </c>
      <c r="R2" s="32" t="str">
        <f>Efterår</f>
        <v>Efterår</v>
      </c>
      <c r="S2" s="32" t="str">
        <f>Vinter</f>
        <v>Vinter</v>
      </c>
      <c r="T2" s="33" t="str">
        <f>Hvid</f>
        <v>Hvid</v>
      </c>
      <c r="U2" s="32" t="str">
        <f>Gul</f>
        <v>Gul</v>
      </c>
      <c r="V2" s="32" t="str">
        <f>Orance</f>
        <v>Orance</v>
      </c>
      <c r="W2" s="32" t="str">
        <f>Ren_rød</f>
        <v>Ren rød</v>
      </c>
      <c r="X2" s="32" t="str">
        <f>Blårød</f>
        <v>Blårød</v>
      </c>
      <c r="Y2" s="32" t="str">
        <f>Lilla</f>
        <v>Violet</v>
      </c>
      <c r="Z2" s="32" t="str">
        <f>Rosa</f>
        <v>Rosa</v>
      </c>
      <c r="AA2" s="32" t="str">
        <f>Blålig</f>
        <v>Blålig</v>
      </c>
      <c r="AB2" s="32" t="str">
        <f>Grøn</f>
        <v>Grøn</v>
      </c>
      <c r="AC2" s="32" t="str">
        <f>Sort</f>
        <v>Sort</v>
      </c>
      <c r="AD2" s="33" t="str">
        <f>Grønblade</f>
        <v>Grønne</v>
      </c>
      <c r="AE2" s="32" t="str">
        <f>GuleBlade</f>
        <v>Gule</v>
      </c>
      <c r="AF2" s="32" t="str">
        <f>Grålige</f>
        <v>Grålige</v>
      </c>
      <c r="AG2" s="32" t="str">
        <f>Mørke</f>
        <v>Mørke</v>
      </c>
      <c r="AH2" s="32" t="str">
        <f>Varierende</f>
        <v>Varierende</v>
      </c>
      <c r="AI2" s="32" t="str">
        <f>Stedsegrønne</f>
        <v>Stedsegrønne</v>
      </c>
      <c r="AJ2" s="32" t="str">
        <f>Høstfarve</f>
        <v>Høstfarve</v>
      </c>
      <c r="AK2" s="33" t="str">
        <f>Regnbed</f>
        <v>Regnbed</v>
      </c>
      <c r="AL2" s="32" t="str">
        <f>Hæk</f>
        <v>Hæk</v>
      </c>
      <c r="AM2" s="32" t="str">
        <f>Knudbeskræing</f>
        <v>Knudbeskræing</v>
      </c>
      <c r="AN2" s="32" t="str">
        <f>Pergola</f>
        <v>Pergola</v>
      </c>
      <c r="AO2" s="32" t="str">
        <f>Espalie1</f>
        <v>Espalie</v>
      </c>
      <c r="AP2" s="32" t="str">
        <f>Bunddække</f>
        <v>Bunddække</v>
      </c>
      <c r="AQ2" s="32" t="str">
        <f>Køkkenhaven</f>
        <v>Køkkenhaven</v>
      </c>
      <c r="AR2" s="32" t="str">
        <f>Alpinbed_stenbed</f>
        <v>Alpinbed/stenbed</v>
      </c>
      <c r="AS2" s="32" t="str">
        <f>Duftende</f>
        <v xml:space="preserve">Duftende </v>
      </c>
      <c r="AT2" s="32" t="str">
        <f>Allé</f>
        <v>Allé</v>
      </c>
      <c r="AU2" s="33" t="str">
        <f>Alm._Jord</f>
        <v>Alm. Jord</v>
      </c>
      <c r="AV2" s="32" t="str">
        <f>Lerjord</f>
        <v>Lerjord</v>
      </c>
      <c r="AW2" s="32" t="str">
        <f>Surbund</f>
        <v>Surbund</v>
      </c>
      <c r="AX2" s="32" t="str">
        <f>Kalkholdig</f>
        <v>Kalkholdig</v>
      </c>
      <c r="AY2" s="32" t="str">
        <f>Tørre_og_sande</f>
        <v>Tørre og sande</v>
      </c>
      <c r="AZ2" s="32" t="str">
        <f>Fugtigt</f>
        <v>Fugtigt</v>
      </c>
      <c r="BA2" s="36" t="s">
        <v>61</v>
      </c>
      <c r="BB2" s="36" t="s">
        <v>62</v>
      </c>
    </row>
    <row r="3" spans="1:54" s="7" customFormat="1" ht="15" customHeight="1">
      <c r="A3" s="27" t="s">
        <v>46</v>
      </c>
      <c r="B3" s="28" t="s">
        <v>45</v>
      </c>
      <c r="C3" s="28" t="s">
        <v>35</v>
      </c>
      <c r="D3" s="27" t="s">
        <v>29</v>
      </c>
      <c r="E3" s="27" t="s">
        <v>28</v>
      </c>
      <c r="F3" s="27" t="s">
        <v>30</v>
      </c>
      <c r="G3" s="27" t="s">
        <v>26</v>
      </c>
      <c r="H3" s="27" t="s">
        <v>36</v>
      </c>
      <c r="I3" s="29" t="s">
        <v>58</v>
      </c>
      <c r="J3" s="30" t="s">
        <v>59</v>
      </c>
      <c r="K3" s="28" t="s">
        <v>0</v>
      </c>
      <c r="L3" s="27" t="s">
        <v>3</v>
      </c>
      <c r="M3" s="27" t="s">
        <v>2</v>
      </c>
      <c r="N3" s="28" t="s">
        <v>4</v>
      </c>
      <c r="O3" s="27" t="s">
        <v>5</v>
      </c>
      <c r="P3" s="27" t="s">
        <v>6</v>
      </c>
      <c r="Q3" s="27" t="s">
        <v>7</v>
      </c>
      <c r="R3" s="27" t="s">
        <v>8</v>
      </c>
      <c r="S3" s="27" t="s">
        <v>9</v>
      </c>
      <c r="T3" s="28" t="s">
        <v>93</v>
      </c>
      <c r="U3" s="27" t="s">
        <v>11</v>
      </c>
      <c r="V3" s="27" t="s">
        <v>12</v>
      </c>
      <c r="W3" s="27" t="s">
        <v>13</v>
      </c>
      <c r="X3" s="27" t="s">
        <v>14</v>
      </c>
      <c r="Y3" s="27" t="s">
        <v>94</v>
      </c>
      <c r="Z3" s="27" t="s">
        <v>16</v>
      </c>
      <c r="AA3" s="27" t="s">
        <v>17</v>
      </c>
      <c r="AB3" s="27" t="s">
        <v>18</v>
      </c>
      <c r="AC3" s="27" t="s">
        <v>92</v>
      </c>
      <c r="AD3" s="28" t="s">
        <v>20</v>
      </c>
      <c r="AE3" s="27" t="s">
        <v>21</v>
      </c>
      <c r="AF3" s="27" t="s">
        <v>38</v>
      </c>
      <c r="AG3" s="27" t="s">
        <v>22</v>
      </c>
      <c r="AH3" s="27" t="s">
        <v>39</v>
      </c>
      <c r="AI3" s="27" t="s">
        <v>23</v>
      </c>
      <c r="AJ3" s="27" t="s">
        <v>40</v>
      </c>
      <c r="AK3" s="28" t="s">
        <v>32</v>
      </c>
      <c r="AL3" s="27" t="s">
        <v>31</v>
      </c>
      <c r="AM3" s="27" t="s">
        <v>43</v>
      </c>
      <c r="AN3" s="27" t="s">
        <v>41</v>
      </c>
      <c r="AO3" s="27" t="s">
        <v>42</v>
      </c>
      <c r="AP3" s="27" t="s">
        <v>33</v>
      </c>
      <c r="AQ3" s="27" t="s">
        <v>55</v>
      </c>
      <c r="AR3" s="27" t="s">
        <v>80</v>
      </c>
      <c r="AS3" s="27" t="s">
        <v>48</v>
      </c>
      <c r="AT3" s="27" t="s">
        <v>95</v>
      </c>
      <c r="AU3" s="28" t="s">
        <v>49</v>
      </c>
      <c r="AV3" s="27" t="s">
        <v>50</v>
      </c>
      <c r="AW3" s="27" t="s">
        <v>51</v>
      </c>
      <c r="AX3" s="27" t="s">
        <v>52</v>
      </c>
      <c r="AY3" s="27" t="s">
        <v>53</v>
      </c>
      <c r="AZ3" s="27" t="s">
        <v>54</v>
      </c>
      <c r="BA3" s="31" t="s">
        <v>61</v>
      </c>
      <c r="BB3" s="31" t="s">
        <v>62</v>
      </c>
    </row>
    <row r="4" spans="1:54">
      <c r="A4" t="s">
        <v>64</v>
      </c>
      <c r="B4" s="2" t="s">
        <v>63</v>
      </c>
      <c r="E4" t="s">
        <v>24</v>
      </c>
      <c r="I4" s="12">
        <v>10</v>
      </c>
      <c r="J4" s="13">
        <v>5</v>
      </c>
      <c r="K4" s="2" t="s">
        <v>24</v>
      </c>
      <c r="L4" t="s">
        <v>24</v>
      </c>
      <c r="M4" t="s">
        <v>24</v>
      </c>
      <c r="O4" t="s">
        <v>24</v>
      </c>
      <c r="U4" t="s">
        <v>24</v>
      </c>
      <c r="AB4" t="s">
        <v>24</v>
      </c>
      <c r="AD4" s="2" t="s">
        <v>24</v>
      </c>
      <c r="AG4" t="s">
        <v>24</v>
      </c>
      <c r="AJ4" t="s">
        <v>24</v>
      </c>
      <c r="AL4" t="s">
        <v>24</v>
      </c>
      <c r="AU4" s="2" t="s">
        <v>24</v>
      </c>
      <c r="AZ4" t="s">
        <v>24</v>
      </c>
    </row>
    <row r="5" spans="1:54">
      <c r="A5" t="s">
        <v>56</v>
      </c>
      <c r="B5" s="2" t="s">
        <v>60</v>
      </c>
      <c r="C5" s="2" t="s">
        <v>24</v>
      </c>
      <c r="I5" s="12">
        <v>0.35</v>
      </c>
      <c r="K5" s="2" t="s">
        <v>24</v>
      </c>
      <c r="L5" t="s">
        <v>24</v>
      </c>
      <c r="M5" t="s">
        <v>24</v>
      </c>
      <c r="O5" t="s">
        <v>24</v>
      </c>
      <c r="U5" t="s">
        <v>24</v>
      </c>
      <c r="AB5" t="s">
        <v>24</v>
      </c>
      <c r="AD5" s="2" t="s">
        <v>24</v>
      </c>
      <c r="AF5" t="s">
        <v>24</v>
      </c>
      <c r="AU5" s="2" t="s">
        <v>24</v>
      </c>
      <c r="BA5" s="2">
        <v>7</v>
      </c>
    </row>
    <row r="6" spans="1:54">
      <c r="A6" t="s">
        <v>77</v>
      </c>
      <c r="B6" s="2" t="s">
        <v>78</v>
      </c>
      <c r="D6" t="s">
        <v>24</v>
      </c>
      <c r="I6" s="12">
        <v>5</v>
      </c>
      <c r="J6" s="13">
        <v>4</v>
      </c>
      <c r="K6" s="2" t="s">
        <v>24</v>
      </c>
      <c r="L6" t="s">
        <v>24</v>
      </c>
      <c r="M6" t="s">
        <v>24</v>
      </c>
      <c r="N6" s="2" t="s">
        <v>24</v>
      </c>
      <c r="T6" s="2" t="s">
        <v>24</v>
      </c>
      <c r="AD6" s="2" t="s">
        <v>24</v>
      </c>
      <c r="AJ6" t="s">
        <v>24</v>
      </c>
      <c r="AU6" s="2" t="s">
        <v>24</v>
      </c>
    </row>
    <row r="7" spans="1:54">
      <c r="A7" t="s">
        <v>71</v>
      </c>
      <c r="B7" s="2" t="s">
        <v>72</v>
      </c>
      <c r="H7" t="s">
        <v>24</v>
      </c>
      <c r="I7" s="12">
        <v>0.15</v>
      </c>
      <c r="K7" s="2" t="s">
        <v>24</v>
      </c>
      <c r="L7" t="s">
        <v>24</v>
      </c>
      <c r="N7" s="2" t="s">
        <v>24</v>
      </c>
      <c r="AA7" t="s">
        <v>24</v>
      </c>
      <c r="AD7" s="2" t="s">
        <v>24</v>
      </c>
      <c r="AU7" s="2" t="s">
        <v>24</v>
      </c>
      <c r="BA7" s="2">
        <v>50</v>
      </c>
    </row>
    <row r="8" spans="1:54">
      <c r="A8" t="s">
        <v>73</v>
      </c>
      <c r="B8" s="2" t="s">
        <v>74</v>
      </c>
      <c r="C8" s="2" t="s">
        <v>24</v>
      </c>
      <c r="F8" t="s">
        <v>24</v>
      </c>
      <c r="I8" s="12">
        <v>0.1</v>
      </c>
      <c r="K8" s="2" t="s">
        <v>24</v>
      </c>
      <c r="L8" t="s">
        <v>24</v>
      </c>
      <c r="M8" t="s">
        <v>24</v>
      </c>
      <c r="R8" t="s">
        <v>24</v>
      </c>
      <c r="AB8" t="s">
        <v>24</v>
      </c>
      <c r="AC8" t="s">
        <v>24</v>
      </c>
      <c r="AD8" s="2" t="s">
        <v>24</v>
      </c>
      <c r="AI8" t="s">
        <v>24</v>
      </c>
      <c r="AP8" t="s">
        <v>24</v>
      </c>
      <c r="AU8" s="2" t="s">
        <v>24</v>
      </c>
      <c r="BA8" s="2">
        <v>8</v>
      </c>
    </row>
    <row r="9" spans="1:54">
      <c r="A9" t="s">
        <v>65</v>
      </c>
      <c r="B9" s="2" t="s">
        <v>66</v>
      </c>
      <c r="C9" s="2" t="s">
        <v>24</v>
      </c>
      <c r="I9" s="12">
        <v>1</v>
      </c>
      <c r="J9" s="13">
        <v>0.2</v>
      </c>
      <c r="K9" s="2" t="s">
        <v>24</v>
      </c>
      <c r="O9" t="s">
        <v>24</v>
      </c>
      <c r="U9" t="s">
        <v>24</v>
      </c>
      <c r="AD9" s="2" t="s">
        <v>24</v>
      </c>
      <c r="AK9" s="2" t="s">
        <v>24</v>
      </c>
      <c r="AU9" s="2" t="s">
        <v>24</v>
      </c>
      <c r="BA9" s="2">
        <v>8</v>
      </c>
    </row>
    <row r="10" spans="1:54">
      <c r="A10" t="s">
        <v>79</v>
      </c>
      <c r="B10" s="2" t="s">
        <v>81</v>
      </c>
      <c r="E10" t="s">
        <v>24</v>
      </c>
      <c r="I10" s="12">
        <v>30</v>
      </c>
      <c r="J10" s="13">
        <v>10</v>
      </c>
      <c r="K10" s="2" t="s">
        <v>24</v>
      </c>
      <c r="L10" t="s">
        <v>24</v>
      </c>
      <c r="P10" t="s">
        <v>24</v>
      </c>
      <c r="Y10" t="s">
        <v>24</v>
      </c>
      <c r="AD10" s="2" t="s">
        <v>24</v>
      </c>
      <c r="AJ10" t="s">
        <v>24</v>
      </c>
      <c r="AM10" t="s">
        <v>24</v>
      </c>
      <c r="AR10" t="s">
        <v>24</v>
      </c>
      <c r="AU10" s="2" t="s">
        <v>24</v>
      </c>
      <c r="AV10" t="s">
        <v>24</v>
      </c>
    </row>
    <row r="11" spans="1:54">
      <c r="A11" t="s">
        <v>90</v>
      </c>
      <c r="B11" s="2" t="s">
        <v>91</v>
      </c>
      <c r="D11" t="s">
        <v>24</v>
      </c>
      <c r="I11" s="12">
        <v>5</v>
      </c>
      <c r="J11" s="13">
        <v>4</v>
      </c>
      <c r="K11" s="2" t="s">
        <v>24</v>
      </c>
      <c r="L11" t="s">
        <v>24</v>
      </c>
      <c r="M11" t="s">
        <v>24</v>
      </c>
      <c r="P11" t="s">
        <v>24</v>
      </c>
      <c r="T11" s="2" t="s">
        <v>24</v>
      </c>
      <c r="AD11" s="2" t="s">
        <v>24</v>
      </c>
      <c r="AU11" s="2" t="s">
        <v>24</v>
      </c>
    </row>
    <row r="12" spans="1:54">
      <c r="A12" t="s">
        <v>69</v>
      </c>
      <c r="B12" s="2" t="s">
        <v>70</v>
      </c>
      <c r="C12" s="2" t="s">
        <v>24</v>
      </c>
      <c r="I12" s="12">
        <v>0.15</v>
      </c>
      <c r="K12" s="2" t="s">
        <v>24</v>
      </c>
      <c r="L12" t="s">
        <v>24</v>
      </c>
      <c r="M12" t="s">
        <v>24</v>
      </c>
      <c r="O12" t="s">
        <v>24</v>
      </c>
      <c r="AA12" t="s">
        <v>24</v>
      </c>
      <c r="AD12" s="2" t="s">
        <v>24</v>
      </c>
      <c r="AI12" t="s">
        <v>24</v>
      </c>
      <c r="AP12" t="s">
        <v>24</v>
      </c>
      <c r="AU12" s="2" t="s">
        <v>24</v>
      </c>
      <c r="BA12" s="2">
        <v>9</v>
      </c>
    </row>
    <row r="13" spans="1:54">
      <c r="A13" t="s">
        <v>75</v>
      </c>
      <c r="B13" s="2" t="s">
        <v>76</v>
      </c>
      <c r="F13" t="s">
        <v>24</v>
      </c>
      <c r="I13" s="12">
        <v>0.1</v>
      </c>
      <c r="K13" s="2" t="s">
        <v>24</v>
      </c>
      <c r="O13" t="s">
        <v>24</v>
      </c>
      <c r="Q13" t="s">
        <v>24</v>
      </c>
      <c r="Y13" t="s">
        <v>24</v>
      </c>
      <c r="AA13" t="s">
        <v>24</v>
      </c>
      <c r="AD13" s="2" t="s">
        <v>24</v>
      </c>
      <c r="AU13" s="2" t="s">
        <v>24</v>
      </c>
    </row>
    <row r="25" spans="1:52">
      <c r="A25" s="1"/>
      <c r="D25" s="1"/>
      <c r="E25" s="1"/>
      <c r="F25" s="1"/>
      <c r="G25" s="1"/>
      <c r="H25" s="1"/>
      <c r="J25" s="14"/>
      <c r="L25" s="1"/>
      <c r="M25" s="1"/>
      <c r="O25" s="1"/>
      <c r="P25" s="1"/>
      <c r="Q25" s="1"/>
      <c r="R25" s="1"/>
      <c r="S25" s="1"/>
      <c r="U25" s="1"/>
      <c r="V25" s="1"/>
      <c r="W25" s="1"/>
      <c r="X25" s="1"/>
      <c r="Y25" s="1"/>
      <c r="Z25" s="1"/>
      <c r="AA25" s="1"/>
      <c r="AB25" s="1"/>
      <c r="AC25" s="1"/>
      <c r="AE25" s="1"/>
      <c r="AF25" s="1"/>
      <c r="AG25" s="1"/>
      <c r="AH25" s="1"/>
      <c r="AI25" s="1"/>
      <c r="AJ25" s="1"/>
      <c r="AL25" s="1"/>
      <c r="AM25" s="1"/>
      <c r="AN25" s="1"/>
      <c r="AO25" s="1"/>
      <c r="AP25" s="1"/>
      <c r="AQ25" s="1"/>
      <c r="AR25" s="1"/>
      <c r="AS25" s="1"/>
      <c r="AT25" s="1"/>
      <c r="AV25" s="1"/>
      <c r="AW25" s="1"/>
      <c r="AX25" s="1"/>
      <c r="AY25" s="1"/>
      <c r="AZ25" s="1"/>
    </row>
    <row r="30" spans="1:52">
      <c r="A30" s="1"/>
      <c r="D30" s="1"/>
      <c r="E30" s="1"/>
      <c r="F30" s="1"/>
      <c r="G30" s="1"/>
      <c r="H30" s="1"/>
      <c r="J30" s="14"/>
      <c r="L30" s="1"/>
      <c r="M30" s="1"/>
      <c r="O30" s="1"/>
      <c r="P30" s="1"/>
      <c r="Q30" s="1"/>
      <c r="R30" s="1"/>
      <c r="S30" s="1"/>
      <c r="U30" s="1"/>
      <c r="V30" s="1"/>
      <c r="W30" s="1"/>
      <c r="X30" s="1"/>
      <c r="Y30" s="1"/>
      <c r="Z30" s="1"/>
      <c r="AA30" s="1"/>
      <c r="AB30" s="1"/>
      <c r="AC30" s="1"/>
      <c r="AE30" s="1"/>
      <c r="AF30" s="1"/>
      <c r="AG30" s="1"/>
      <c r="AH30" s="1"/>
      <c r="AI30" s="1"/>
      <c r="AJ30" s="1"/>
      <c r="AL30" s="1"/>
      <c r="AM30" s="1"/>
      <c r="AN30" s="1"/>
      <c r="AO30" s="1"/>
      <c r="AP30" s="1"/>
      <c r="AQ30" s="1"/>
      <c r="AR30" s="1"/>
      <c r="AS30" s="1"/>
      <c r="AT30" s="1"/>
      <c r="AV30" s="1"/>
      <c r="AW30" s="1"/>
      <c r="AX30" s="1"/>
      <c r="AY30" s="1"/>
      <c r="AZ30" s="1"/>
    </row>
  </sheetData>
  <mergeCells count="9">
    <mergeCell ref="AU1:AZ1"/>
    <mergeCell ref="I1:J1"/>
    <mergeCell ref="A1:B1"/>
    <mergeCell ref="C1:H1"/>
    <mergeCell ref="K1:M1"/>
    <mergeCell ref="N1:S1"/>
    <mergeCell ref="T1:AC1"/>
    <mergeCell ref="AD1:AJ1"/>
    <mergeCell ref="AK1:AT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66</vt:i4>
      </vt:variant>
    </vt:vector>
  </HeadingPairs>
  <TitlesOfParts>
    <vt:vector size="69" baseType="lpstr">
      <vt:lpstr>Søgning</vt:lpstr>
      <vt:lpstr>Planter</vt:lpstr>
      <vt:lpstr>Database</vt:lpstr>
      <vt:lpstr>Allé</vt:lpstr>
      <vt:lpstr>Alm._Jord</vt:lpstr>
      <vt:lpstr>Alpinbed_stenbed</vt:lpstr>
      <vt:lpstr>Blomsterløg_og___knolde</vt:lpstr>
      <vt:lpstr>Blomstring</vt:lpstr>
      <vt:lpstr>Blålig</vt:lpstr>
      <vt:lpstr>Blårød</vt:lpstr>
      <vt:lpstr>Bredde</vt:lpstr>
      <vt:lpstr>Bunddække</vt:lpstr>
      <vt:lpstr>Buske</vt:lpstr>
      <vt:lpstr>Danske_plantenavn</vt:lpstr>
      <vt:lpstr>Planter!Databasen</vt:lpstr>
      <vt:lpstr>Databasen</vt:lpstr>
      <vt:lpstr>Duftende</vt:lpstr>
      <vt:lpstr>Dyrelivet</vt:lpstr>
      <vt:lpstr>Dyrkningsvilkår</vt:lpstr>
      <vt:lpstr>Eftersommer</vt:lpstr>
      <vt:lpstr>Efterår</vt:lpstr>
      <vt:lpstr>Espalie</vt:lpstr>
      <vt:lpstr>Espalie1</vt:lpstr>
      <vt:lpstr>Farve_på_blad</vt:lpstr>
      <vt:lpstr>Farve_på_blomst_bær</vt:lpstr>
      <vt:lpstr>Forsommer</vt:lpstr>
      <vt:lpstr>Forår</vt:lpstr>
      <vt:lpstr>Fugtigt</vt:lpstr>
      <vt:lpstr>Grøn</vt:lpstr>
      <vt:lpstr>Grønblade</vt:lpstr>
      <vt:lpstr>Grålige</vt:lpstr>
      <vt:lpstr>Gul</vt:lpstr>
      <vt:lpstr>GuleBlade</vt:lpstr>
      <vt:lpstr>Halvskygge</vt:lpstr>
      <vt:lpstr>Hvid</vt:lpstr>
      <vt:lpstr>Hæk</vt:lpstr>
      <vt:lpstr>Højde</vt:lpstr>
      <vt:lpstr>Højde_størrelse</vt:lpstr>
      <vt:lpstr>Høstfarve</vt:lpstr>
      <vt:lpstr>Kalkholdig</vt:lpstr>
      <vt:lpstr>Knudbeskræing</vt:lpstr>
      <vt:lpstr>Køkkenhaven</vt:lpstr>
      <vt:lpstr>Latinske_plantenavn</vt:lpstr>
      <vt:lpstr>Lerjord</vt:lpstr>
      <vt:lpstr>Lilla</vt:lpstr>
      <vt:lpstr>Lys</vt:lpstr>
      <vt:lpstr>Lysforhold</vt:lpstr>
      <vt:lpstr>Mørke</vt:lpstr>
      <vt:lpstr>Orance</vt:lpstr>
      <vt:lpstr>Pergola</vt:lpstr>
      <vt:lpstr>Plantenavn</vt:lpstr>
      <vt:lpstr>Regnbed</vt:lpstr>
      <vt:lpstr>Ren_rød</vt:lpstr>
      <vt:lpstr>Rosa</vt:lpstr>
      <vt:lpstr>Roser</vt:lpstr>
      <vt:lpstr>Skygge</vt:lpstr>
      <vt:lpstr>Slyngplanter</vt:lpstr>
      <vt:lpstr>Sommer</vt:lpstr>
      <vt:lpstr>Sommerblomster</vt:lpstr>
      <vt:lpstr>Sort</vt:lpstr>
      <vt:lpstr>Speciel_brug</vt:lpstr>
      <vt:lpstr>Stauder</vt:lpstr>
      <vt:lpstr>Stedsegrønne</vt:lpstr>
      <vt:lpstr>Surbund</vt:lpstr>
      <vt:lpstr>Træer</vt:lpstr>
      <vt:lpstr>Type</vt:lpstr>
      <vt:lpstr>Tørre_og_sande</vt:lpstr>
      <vt:lpstr>Varierende</vt:lpstr>
      <vt:lpstr>Vinter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Mikle</dc:creator>
  <cp:lastModifiedBy>Mikle</cp:lastModifiedBy>
  <cp:lastPrinted>2012-04-18T20:03:18Z</cp:lastPrinted>
  <dcterms:created xsi:type="dcterms:W3CDTF">2012-04-18T14:59:53Z</dcterms:created>
  <dcterms:modified xsi:type="dcterms:W3CDTF">2012-05-05T13:17:40Z</dcterms:modified>
</cp:coreProperties>
</file>