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16275" windowHeight="9210"/>
  </bookViews>
  <sheets>
    <sheet name="Sale" sheetId="4" r:id="rId1"/>
    <sheet name="Ark1" sheetId="1" r:id="rId2"/>
    <sheet name="Ark2" sheetId="2" r:id="rId3"/>
    <sheet name="Ark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H38" i="4" l="1"/>
  <c r="H37" i="4"/>
  <c r="H36" i="4"/>
  <c r="H35" i="4"/>
  <c r="H34" i="4"/>
  <c r="H33" i="4"/>
  <c r="G38" i="4"/>
  <c r="G37" i="4"/>
  <c r="G36" i="4"/>
  <c r="G35" i="4"/>
  <c r="G34" i="4"/>
  <c r="G33" i="4"/>
  <c r="G32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H10" i="4" l="1"/>
  <c r="K8" i="4"/>
  <c r="B8" i="4"/>
  <c r="B9" i="4" s="1"/>
  <c r="K6" i="4"/>
  <c r="H6" i="4"/>
  <c r="B2" i="4" l="1"/>
  <c r="K10" i="4"/>
  <c r="N6" i="4" s="1"/>
  <c r="O6" i="4" s="1"/>
  <c r="N8" i="4"/>
  <c r="O8" i="4" s="1"/>
  <c r="B10" i="4"/>
  <c r="B11" i="4" l="1"/>
  <c r="B12" i="4" l="1"/>
  <c r="B13" i="4" l="1"/>
  <c r="B14" i="4" l="1"/>
  <c r="B15" i="4" l="1"/>
  <c r="B16" i="4" l="1"/>
  <c r="B17" i="4" l="1"/>
  <c r="B18" i="4" l="1"/>
  <c r="B19" i="4" l="1"/>
  <c r="B20" i="4" l="1"/>
  <c r="B21" i="4" l="1"/>
  <c r="B22" i="4" l="1"/>
  <c r="B23" i="4" l="1"/>
  <c r="B24" i="4" l="1"/>
  <c r="B25" i="4" l="1"/>
  <c r="B26" i="4" l="1"/>
  <c r="B27" i="4" l="1"/>
  <c r="B28" i="4" l="1"/>
  <c r="B29" i="4" l="1"/>
  <c r="B30" i="4" l="1"/>
  <c r="B31" i="4" l="1"/>
  <c r="B32" i="4" l="1"/>
  <c r="B33" i="4" l="1"/>
  <c r="B34" i="4" l="1"/>
  <c r="B35" i="4" l="1"/>
  <c r="B36" i="4" l="1"/>
  <c r="B37" i="4" l="1"/>
  <c r="B38" i="4" l="1"/>
  <c r="H32" i="4" l="1"/>
</calcChain>
</file>

<file path=xl/sharedStrings.xml><?xml version="1.0" encoding="utf-8"?>
<sst xmlns="http://schemas.openxmlformats.org/spreadsheetml/2006/main" count="14" uniqueCount="13">
  <si>
    <t>Sale Account</t>
  </si>
  <si>
    <t>Menu</t>
  </si>
  <si>
    <t>Date</t>
  </si>
  <si>
    <t>Day</t>
  </si>
  <si>
    <t>Account</t>
  </si>
  <si>
    <t>Total</t>
  </si>
  <si>
    <t>Maximum</t>
  </si>
  <si>
    <t>Good Days</t>
  </si>
  <si>
    <t>Unit</t>
  </si>
  <si>
    <t>Minimum</t>
  </si>
  <si>
    <t>Bad Days</t>
  </si>
  <si>
    <t>Days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</si>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</sst>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dddd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28"/>
      <color theme="1"/>
      <name val="Arial"/>
      <family val="2"/>
    </font>
    <font>
      <sz val="24"/>
      <color theme="1"/>
      <name val="Arial"/>
      <family val="2"/>
    </font>
    <font>
      <u/>
      <sz val="12"/>
      <color theme="10"/>
      <name val="Arial"/>
      <family val="2"/>
    </font>
    <font>
      <sz val="36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7">
    <xf numFmtId="0" fontId="0" fillId="0" borderId="0" xfId="0"/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3" fillId="2" borderId="0" xfId="0" applyFont="1" applyFill="1" applyBorder="1" applyAlignment="1">
      <alignment vertical="center"/>
    </xf>
    <xf numFmtId="0" fontId="0" fillId="2" borderId="5" xfId="0" applyFill="1" applyBorder="1"/>
    <xf numFmtId="0" fontId="0" fillId="2" borderId="0" xfId="0" applyFill="1" applyBorder="1" applyAlignment="1">
      <alignment horizontal="left"/>
    </xf>
    <xf numFmtId="14" fontId="0" fillId="4" borderId="1" xfId="0" applyNumberFormat="1" applyFill="1" applyBorder="1" applyAlignment="1">
      <alignment horizontal="left"/>
    </xf>
    <xf numFmtId="166" fontId="0" fillId="4" borderId="3" xfId="0" applyNumberFormat="1" applyFill="1" applyBorder="1" applyAlignment="1">
      <alignment horizontal="left"/>
    </xf>
    <xf numFmtId="165" fontId="0" fillId="6" borderId="12" xfId="1" applyNumberFormat="1" applyFont="1" applyFill="1" applyBorder="1"/>
    <xf numFmtId="14" fontId="0" fillId="4" borderId="4" xfId="0" applyNumberFormat="1" applyFill="1" applyBorder="1" applyAlignment="1">
      <alignment horizontal="left"/>
    </xf>
    <xf numFmtId="166" fontId="0" fillId="4" borderId="5" xfId="0" applyNumberFormat="1" applyFill="1" applyBorder="1" applyAlignment="1">
      <alignment horizontal="left"/>
    </xf>
    <xf numFmtId="165" fontId="0" fillId="6" borderId="18" xfId="1" applyNumberFormat="1" applyFont="1" applyFill="1" applyBorder="1"/>
    <xf numFmtId="14" fontId="0" fillId="4" borderId="6" xfId="0" applyNumberFormat="1" applyFill="1" applyBorder="1" applyAlignment="1">
      <alignment horizontal="left"/>
    </xf>
    <xf numFmtId="166" fontId="0" fillId="4" borderId="8" xfId="0" applyNumberFormat="1" applyFill="1" applyBorder="1" applyAlignment="1">
      <alignment horizontal="left"/>
    </xf>
    <xf numFmtId="165" fontId="0" fillId="6" borderId="20" xfId="1" applyNumberFormat="1" applyFont="1" applyFill="1" applyBorder="1"/>
    <xf numFmtId="14" fontId="0" fillId="2" borderId="0" xfId="0" applyNumberForma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left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left"/>
    </xf>
    <xf numFmtId="0" fontId="0" fillId="5" borderId="17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6" fillId="4" borderId="16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right" vertical="center"/>
    </xf>
    <xf numFmtId="0" fontId="7" fillId="5" borderId="14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165" fontId="0" fillId="5" borderId="18" xfId="1" applyNumberFormat="1" applyFont="1" applyFill="1" applyBorder="1" applyAlignment="1">
      <alignment horizontal="center" vertical="center"/>
    </xf>
    <xf numFmtId="165" fontId="0" fillId="5" borderId="20" xfId="1" applyNumberFormat="1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9" fontId="0" fillId="5" borderId="10" xfId="2" applyFont="1" applyFill="1" applyBorder="1" applyAlignment="1">
      <alignment horizontal="center" vertical="center"/>
    </xf>
    <xf numFmtId="9" fontId="0" fillId="5" borderId="17" xfId="2" applyFont="1" applyFill="1" applyBorder="1" applyAlignment="1">
      <alignment horizontal="center" vertical="center"/>
    </xf>
    <xf numFmtId="165" fontId="7" fillId="5" borderId="17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center" vertical="center"/>
    </xf>
    <xf numFmtId="14" fontId="2" fillId="3" borderId="7" xfId="0" applyNumberFormat="1" applyFont="1" applyFill="1" applyBorder="1" applyAlignment="1">
      <alignment horizontal="center" vertical="center"/>
    </xf>
    <xf numFmtId="14" fontId="2" fillId="3" borderId="8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/>
    </xf>
    <xf numFmtId="0" fontId="5" fillId="3" borderId="5" xfId="3" applyFont="1" applyFill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/>
    </xf>
    <xf numFmtId="165" fontId="7" fillId="5" borderId="10" xfId="1" applyNumberFormat="1" applyFont="1" applyFill="1" applyBorder="1" applyAlignment="1">
      <alignment horizontal="center" vertical="center"/>
    </xf>
    <xf numFmtId="165" fontId="7" fillId="5" borderId="17" xfId="1" applyNumberFormat="1" applyFont="1" applyFill="1" applyBorder="1" applyAlignment="1">
      <alignment horizontal="center" vertical="center"/>
    </xf>
    <xf numFmtId="165" fontId="0" fillId="5" borderId="12" xfId="1" applyNumberFormat="1" applyFont="1" applyFill="1" applyBorder="1" applyAlignment="1">
      <alignment horizontal="center" vertical="center"/>
    </xf>
  </cellXfs>
  <cellStyles count="4">
    <cellStyle name="Komma" xfId="1" builtinId="3"/>
    <cellStyle name="Link" xfId="3" builtinId="8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79338138667185E-2"/>
          <c:y val="3.0910895443299887E-2"/>
          <c:w val="0.9016446273001687"/>
          <c:h val="0.86207279809960269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val>
            <c:numRef>
              <c:f>Sale!$E$8:$E$38</c:f>
              <c:numCache>
                <c:formatCode>_-* #,##0_-;\-* #,##0_-;_-* "-"??_-;_-@_-</c:formatCode>
                <c:ptCount val="31"/>
                <c:pt idx="0">
                  <c:v>8040</c:v>
                </c:pt>
                <c:pt idx="1">
                  <c:v>6200</c:v>
                </c:pt>
                <c:pt idx="2">
                  <c:v>7736</c:v>
                </c:pt>
                <c:pt idx="3">
                  <c:v>5220</c:v>
                </c:pt>
                <c:pt idx="4">
                  <c:v>6813</c:v>
                </c:pt>
                <c:pt idx="5">
                  <c:v>6680</c:v>
                </c:pt>
                <c:pt idx="6">
                  <c:v>4260</c:v>
                </c:pt>
                <c:pt idx="7">
                  <c:v>6940</c:v>
                </c:pt>
                <c:pt idx="8">
                  <c:v>7300</c:v>
                </c:pt>
                <c:pt idx="9">
                  <c:v>4740</c:v>
                </c:pt>
                <c:pt idx="10">
                  <c:v>6000</c:v>
                </c:pt>
                <c:pt idx="11">
                  <c:v>6015</c:v>
                </c:pt>
                <c:pt idx="12">
                  <c:v>5650</c:v>
                </c:pt>
                <c:pt idx="13">
                  <c:v>6050</c:v>
                </c:pt>
                <c:pt idx="14">
                  <c:v>7000</c:v>
                </c:pt>
                <c:pt idx="15">
                  <c:v>5280</c:v>
                </c:pt>
                <c:pt idx="16">
                  <c:v>7340</c:v>
                </c:pt>
                <c:pt idx="17">
                  <c:v>8300</c:v>
                </c:pt>
                <c:pt idx="18">
                  <c:v>7930</c:v>
                </c:pt>
                <c:pt idx="19">
                  <c:v>8540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152576"/>
        <c:axId val="264154112"/>
      </c:lineChart>
      <c:catAx>
        <c:axId val="264152576"/>
        <c:scaling>
          <c:orientation val="minMax"/>
        </c:scaling>
        <c:delete val="0"/>
        <c:axPos val="b"/>
        <c:majorTickMark val="out"/>
        <c:minorTickMark val="none"/>
        <c:tickLblPos val="nextTo"/>
        <c:crossAx val="264154112"/>
        <c:crosses val="autoZero"/>
        <c:auto val="1"/>
        <c:lblAlgn val="ctr"/>
        <c:lblOffset val="100"/>
        <c:noMultiLvlLbl val="0"/>
      </c:catAx>
      <c:valAx>
        <c:axId val="26415411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264152576"/>
        <c:crosses val="autoZero"/>
        <c:crossBetween val="between"/>
      </c:valAx>
      <c:spPr>
        <a:solidFill>
          <a:schemeClr val="bg2">
            <a:lumMod val="90000"/>
          </a:schemeClr>
        </a:solidFill>
      </c:spPr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11</xdr:row>
      <xdr:rowOff>185737</xdr:rowOff>
    </xdr:from>
    <xdr:to>
      <xdr:col>15</xdr:col>
      <xdr:colOff>600075</xdr:colOff>
      <xdr:row>29</xdr:row>
      <xdr:rowOff>85725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orum.excel-regneark.dk/uploads/714/Our%20Kitchen/Our%20Kitchen%20May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ale"/>
      <sheetName val="Chicken"/>
      <sheetName val="Ice"/>
      <sheetName val="Water"/>
      <sheetName val="Gas"/>
      <sheetName val="Coal"/>
    </sheetNames>
    <sheetDataSet>
      <sheetData sheetId="0">
        <row r="6">
          <cell r="F6">
            <v>41395</v>
          </cell>
        </row>
      </sheetData>
      <sheetData sheetId="1">
        <row r="8">
          <cell r="E8">
            <v>8040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topLeftCell="A9" zoomScaleNormal="100" workbookViewId="0">
      <selection activeCell="C22" sqref="C22"/>
    </sheetView>
  </sheetViews>
  <sheetFormatPr defaultRowHeight="15" x14ac:dyDescent="0.2"/>
  <cols>
    <col min="1" max="1" width="2.33203125" customWidth="1"/>
    <col min="2" max="2" width="11" style="24" customWidth="1"/>
    <col min="3" max="3" width="10.21875" customWidth="1"/>
    <col min="4" max="4" width="2.33203125" customWidth="1"/>
    <col min="6" max="6" width="2.33203125" customWidth="1"/>
    <col min="7" max="7" width="11.21875" customWidth="1"/>
    <col min="8" max="8" width="10.5546875" customWidth="1"/>
    <col min="9" max="9" width="2.33203125" customWidth="1"/>
    <col min="10" max="10" width="12.77734375" customWidth="1"/>
    <col min="12" max="12" width="2.33203125" customWidth="1"/>
    <col min="13" max="13" width="14.21875" customWidth="1"/>
    <col min="14" max="14" width="4.77734375" customWidth="1"/>
    <col min="15" max="15" width="7" customWidth="1"/>
  </cols>
  <sheetData>
    <row r="1" spans="1:17" ht="15.75" thickBo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ht="15" customHeight="1" x14ac:dyDescent="0.2">
      <c r="A2" s="5"/>
      <c r="B2" s="43" t="str">
        <f>TEXT(B8,"mmmm ")&amp;YEAR(B8)</f>
        <v>maj 2013</v>
      </c>
      <c r="C2" s="44"/>
      <c r="D2" s="44"/>
      <c r="E2" s="45"/>
      <c r="F2" s="6"/>
      <c r="G2" s="52" t="s">
        <v>0</v>
      </c>
      <c r="H2" s="53"/>
      <c r="I2" s="53"/>
      <c r="J2" s="53"/>
      <c r="K2" s="53"/>
      <c r="L2" s="53"/>
      <c r="M2" s="54"/>
      <c r="N2" s="7"/>
      <c r="O2" s="61" t="s">
        <v>1</v>
      </c>
      <c r="P2" s="62"/>
      <c r="Q2" s="8"/>
    </row>
    <row r="3" spans="1:17" ht="15" customHeight="1" x14ac:dyDescent="0.2">
      <c r="A3" s="5"/>
      <c r="B3" s="46"/>
      <c r="C3" s="47"/>
      <c r="D3" s="47"/>
      <c r="E3" s="48"/>
      <c r="F3" s="6"/>
      <c r="G3" s="55"/>
      <c r="H3" s="56"/>
      <c r="I3" s="56"/>
      <c r="J3" s="56"/>
      <c r="K3" s="56"/>
      <c r="L3" s="56"/>
      <c r="M3" s="57"/>
      <c r="N3" s="7"/>
      <c r="O3" s="63"/>
      <c r="P3" s="64"/>
      <c r="Q3" s="8"/>
    </row>
    <row r="4" spans="1:17" ht="15.75" customHeight="1" thickBot="1" x14ac:dyDescent="0.25">
      <c r="A4" s="5"/>
      <c r="B4" s="49"/>
      <c r="C4" s="50"/>
      <c r="D4" s="50"/>
      <c r="E4" s="51"/>
      <c r="F4" s="6"/>
      <c r="G4" s="58"/>
      <c r="H4" s="59"/>
      <c r="I4" s="59"/>
      <c r="J4" s="59"/>
      <c r="K4" s="59"/>
      <c r="L4" s="59"/>
      <c r="M4" s="60"/>
      <c r="N4" s="7"/>
      <c r="O4" s="65"/>
      <c r="P4" s="66"/>
      <c r="Q4" s="8"/>
    </row>
    <row r="5" spans="1:17" ht="15.75" thickBot="1" x14ac:dyDescent="0.25">
      <c r="A5" s="5"/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8"/>
    </row>
    <row r="6" spans="1:17" x14ac:dyDescent="0.2">
      <c r="A6" s="5"/>
      <c r="B6" s="67" t="s">
        <v>2</v>
      </c>
      <c r="C6" s="69" t="s">
        <v>3</v>
      </c>
      <c r="D6" s="6"/>
      <c r="E6" s="71" t="s">
        <v>4</v>
      </c>
      <c r="F6" s="6"/>
      <c r="G6" s="73" t="s">
        <v>5</v>
      </c>
      <c r="H6" s="74">
        <f>SUM(E8:E38)</f>
        <v>132034</v>
      </c>
      <c r="I6" s="6"/>
      <c r="J6" s="37" t="s">
        <v>6</v>
      </c>
      <c r="K6" s="76">
        <f>MAX(E8:E39)</f>
        <v>8540</v>
      </c>
      <c r="L6" s="6"/>
      <c r="M6" s="37" t="s">
        <v>7</v>
      </c>
      <c r="N6" s="38">
        <f>COUNTIF($E$8:$E$40,"&gt;"&amp;K10)</f>
        <v>11</v>
      </c>
      <c r="O6" s="40">
        <f>$N$6/$H$10</f>
        <v>0.55000000000000004</v>
      </c>
      <c r="P6" s="6"/>
      <c r="Q6" s="8"/>
    </row>
    <row r="7" spans="1:17" ht="15.75" thickBot="1" x14ac:dyDescent="0.25">
      <c r="A7" s="5"/>
      <c r="B7" s="68"/>
      <c r="C7" s="70"/>
      <c r="D7" s="6"/>
      <c r="E7" s="72"/>
      <c r="F7" s="6"/>
      <c r="G7" s="27"/>
      <c r="H7" s="75"/>
      <c r="I7" s="6"/>
      <c r="J7" s="31"/>
      <c r="K7" s="33"/>
      <c r="L7" s="6"/>
      <c r="M7" s="31"/>
      <c r="N7" s="39"/>
      <c r="O7" s="41"/>
      <c r="P7" s="6"/>
      <c r="Q7" s="8"/>
    </row>
    <row r="8" spans="1:17" x14ac:dyDescent="0.2">
      <c r="A8" s="5"/>
      <c r="B8" s="10">
        <f>[1]Menu!$F$6</f>
        <v>41395</v>
      </c>
      <c r="C8" s="11" t="str">
        <f>TEXT(B8,"dddd")</f>
        <v>onsdag</v>
      </c>
      <c r="D8" s="6"/>
      <c r="E8" s="12">
        <v>8040</v>
      </c>
      <c r="F8" s="6"/>
      <c r="G8" s="27" t="s">
        <v>8</v>
      </c>
      <c r="H8" s="42"/>
      <c r="I8" s="6"/>
      <c r="J8" s="31" t="s">
        <v>9</v>
      </c>
      <c r="K8" s="33">
        <f>MIN(E8:E39)</f>
        <v>4260</v>
      </c>
      <c r="L8" s="6"/>
      <c r="M8" s="31" t="s">
        <v>10</v>
      </c>
      <c r="N8" s="39">
        <f>COUNTIF($E$8:$E$40,"&lt;"&amp;K10)</f>
        <v>9</v>
      </c>
      <c r="O8" s="41">
        <f>$N$8/$H$10</f>
        <v>0.45</v>
      </c>
      <c r="P8" s="6"/>
      <c r="Q8" s="8"/>
    </row>
    <row r="9" spans="1:17" x14ac:dyDescent="0.2">
      <c r="A9" s="5"/>
      <c r="B9" s="13">
        <f>B8+1</f>
        <v>41396</v>
      </c>
      <c r="C9" s="14" t="str">
        <f t="shared" ref="C9:C38" si="0">TEXT(B9,"dddd")</f>
        <v>torsdag</v>
      </c>
      <c r="D9" s="6"/>
      <c r="E9" s="15">
        <v>6200</v>
      </c>
      <c r="F9" s="6"/>
      <c r="G9" s="27"/>
      <c r="H9" s="42"/>
      <c r="I9" s="6"/>
      <c r="J9" s="31"/>
      <c r="K9" s="33"/>
      <c r="L9" s="6"/>
      <c r="M9" s="31"/>
      <c r="N9" s="39"/>
      <c r="O9" s="41"/>
      <c r="P9" s="6"/>
      <c r="Q9" s="8"/>
    </row>
    <row r="10" spans="1:17" ht="15" customHeight="1" x14ac:dyDescent="0.2">
      <c r="A10" s="5"/>
      <c r="B10" s="13">
        <f>B9+1</f>
        <v>41397</v>
      </c>
      <c r="C10" s="14" t="str">
        <f t="shared" si="0"/>
        <v>fredag</v>
      </c>
      <c r="D10" s="6"/>
      <c r="E10" s="15">
        <v>7736</v>
      </c>
      <c r="F10" s="6"/>
      <c r="G10" s="27" t="s">
        <v>11</v>
      </c>
      <c r="H10" s="29">
        <f>COUNTIF($E$8:$E$40,"&gt;1")</f>
        <v>20</v>
      </c>
      <c r="I10" s="6"/>
      <c r="J10" s="31" t="s">
        <v>12</v>
      </c>
      <c r="K10" s="33">
        <f>H6/H10</f>
        <v>6601.7</v>
      </c>
      <c r="L10" s="6"/>
      <c r="M10" s="31"/>
      <c r="N10" s="35"/>
      <c r="O10" s="25"/>
      <c r="P10" s="6"/>
      <c r="Q10" s="8"/>
    </row>
    <row r="11" spans="1:17" ht="15.75" customHeight="1" thickBot="1" x14ac:dyDescent="0.25">
      <c r="A11" s="5"/>
      <c r="B11" s="13">
        <f t="shared" ref="B11:B38" si="1">B10+1</f>
        <v>41398</v>
      </c>
      <c r="C11" s="14" t="str">
        <f t="shared" si="0"/>
        <v>lørdag</v>
      </c>
      <c r="D11" s="6"/>
      <c r="E11" s="15">
        <v>5220</v>
      </c>
      <c r="F11" s="6"/>
      <c r="G11" s="28"/>
      <c r="H11" s="30"/>
      <c r="I11" s="6"/>
      <c r="J11" s="32"/>
      <c r="K11" s="34"/>
      <c r="L11" s="6"/>
      <c r="M11" s="32"/>
      <c r="N11" s="36"/>
      <c r="O11" s="26"/>
      <c r="P11" s="6"/>
      <c r="Q11" s="8"/>
    </row>
    <row r="12" spans="1:17" x14ac:dyDescent="0.2">
      <c r="A12" s="5"/>
      <c r="B12" s="13">
        <f>B11+1</f>
        <v>41399</v>
      </c>
      <c r="C12" s="14" t="str">
        <f t="shared" si="0"/>
        <v>søndag</v>
      </c>
      <c r="D12" s="6"/>
      <c r="E12" s="15">
        <v>6813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8"/>
    </row>
    <row r="13" spans="1:17" x14ac:dyDescent="0.2">
      <c r="A13" s="5"/>
      <c r="B13" s="13">
        <f t="shared" si="1"/>
        <v>41400</v>
      </c>
      <c r="C13" s="14" t="str">
        <f t="shared" si="0"/>
        <v>mandag</v>
      </c>
      <c r="D13" s="6"/>
      <c r="E13" s="15">
        <v>6680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8"/>
    </row>
    <row r="14" spans="1:17" x14ac:dyDescent="0.2">
      <c r="A14" s="5"/>
      <c r="B14" s="13">
        <f t="shared" si="1"/>
        <v>41401</v>
      </c>
      <c r="C14" s="14" t="str">
        <f t="shared" si="0"/>
        <v>tirsdag</v>
      </c>
      <c r="D14" s="6"/>
      <c r="E14" s="15">
        <v>4260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8"/>
    </row>
    <row r="15" spans="1:17" x14ac:dyDescent="0.2">
      <c r="A15" s="5"/>
      <c r="B15" s="13">
        <f t="shared" si="1"/>
        <v>41402</v>
      </c>
      <c r="C15" s="14" t="str">
        <f t="shared" si="0"/>
        <v>onsdag</v>
      </c>
      <c r="D15" s="6"/>
      <c r="E15" s="15">
        <v>6940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8"/>
    </row>
    <row r="16" spans="1:17" x14ac:dyDescent="0.2">
      <c r="A16" s="5"/>
      <c r="B16" s="13">
        <f t="shared" si="1"/>
        <v>41403</v>
      </c>
      <c r="C16" s="14" t="str">
        <f t="shared" si="0"/>
        <v>torsdag</v>
      </c>
      <c r="D16" s="6"/>
      <c r="E16" s="15">
        <v>7300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8"/>
    </row>
    <row r="17" spans="1:17" x14ac:dyDescent="0.2">
      <c r="A17" s="5"/>
      <c r="B17" s="13">
        <f t="shared" si="1"/>
        <v>41404</v>
      </c>
      <c r="C17" s="14" t="str">
        <f t="shared" si="0"/>
        <v>fredag</v>
      </c>
      <c r="D17" s="6"/>
      <c r="E17" s="15">
        <v>4740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8"/>
    </row>
    <row r="18" spans="1:17" x14ac:dyDescent="0.2">
      <c r="A18" s="5"/>
      <c r="B18" s="13">
        <f t="shared" si="1"/>
        <v>41405</v>
      </c>
      <c r="C18" s="14" t="str">
        <f t="shared" si="0"/>
        <v>lørdag</v>
      </c>
      <c r="D18" s="6"/>
      <c r="E18" s="15">
        <v>6000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8"/>
    </row>
    <row r="19" spans="1:17" x14ac:dyDescent="0.2">
      <c r="A19" s="5"/>
      <c r="B19" s="13">
        <f t="shared" si="1"/>
        <v>41406</v>
      </c>
      <c r="C19" s="14" t="str">
        <f t="shared" si="0"/>
        <v>søndag</v>
      </c>
      <c r="D19" s="6"/>
      <c r="E19" s="15">
        <v>6015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8"/>
    </row>
    <row r="20" spans="1:17" x14ac:dyDescent="0.2">
      <c r="A20" s="5"/>
      <c r="B20" s="13">
        <f t="shared" si="1"/>
        <v>41407</v>
      </c>
      <c r="C20" s="14" t="str">
        <f t="shared" si="0"/>
        <v>mandag</v>
      </c>
      <c r="D20" s="6"/>
      <c r="E20" s="15">
        <v>5650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8"/>
    </row>
    <row r="21" spans="1:17" x14ac:dyDescent="0.2">
      <c r="A21" s="5"/>
      <c r="B21" s="13">
        <f t="shared" si="1"/>
        <v>41408</v>
      </c>
      <c r="C21" s="14" t="str">
        <f t="shared" si="0"/>
        <v>tirsdag</v>
      </c>
      <c r="D21" s="6"/>
      <c r="E21" s="15">
        <v>6050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8"/>
    </row>
    <row r="22" spans="1:17" x14ac:dyDescent="0.2">
      <c r="A22" s="5"/>
      <c r="B22" s="13">
        <f t="shared" si="1"/>
        <v>41409</v>
      </c>
      <c r="C22" s="14" t="str">
        <f t="shared" si="0"/>
        <v>onsdag</v>
      </c>
      <c r="D22" s="6"/>
      <c r="E22" s="15">
        <v>7000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8"/>
    </row>
    <row r="23" spans="1:17" x14ac:dyDescent="0.2">
      <c r="A23" s="5"/>
      <c r="B23" s="13">
        <f t="shared" si="1"/>
        <v>41410</v>
      </c>
      <c r="C23" s="14" t="str">
        <f t="shared" si="0"/>
        <v>torsdag</v>
      </c>
      <c r="D23" s="6"/>
      <c r="E23" s="15">
        <v>5280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8"/>
    </row>
    <row r="24" spans="1:17" x14ac:dyDescent="0.2">
      <c r="A24" s="5"/>
      <c r="B24" s="13">
        <f t="shared" si="1"/>
        <v>41411</v>
      </c>
      <c r="C24" s="14" t="str">
        <f t="shared" si="0"/>
        <v>fredag</v>
      </c>
      <c r="D24" s="6"/>
      <c r="E24" s="15">
        <v>7340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8"/>
    </row>
    <row r="25" spans="1:17" x14ac:dyDescent="0.2">
      <c r="A25" s="5"/>
      <c r="B25" s="13">
        <f t="shared" si="1"/>
        <v>41412</v>
      </c>
      <c r="C25" s="14" t="str">
        <f t="shared" si="0"/>
        <v>lørdag</v>
      </c>
      <c r="D25" s="6"/>
      <c r="E25" s="15">
        <v>8300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8"/>
    </row>
    <row r="26" spans="1:17" x14ac:dyDescent="0.2">
      <c r="A26" s="5"/>
      <c r="B26" s="13">
        <f t="shared" si="1"/>
        <v>41413</v>
      </c>
      <c r="C26" s="14" t="str">
        <f t="shared" si="0"/>
        <v>søndag</v>
      </c>
      <c r="D26" s="6"/>
      <c r="E26" s="15">
        <v>7930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8"/>
    </row>
    <row r="27" spans="1:17" x14ac:dyDescent="0.2">
      <c r="A27" s="5"/>
      <c r="B27" s="13">
        <f t="shared" si="1"/>
        <v>41414</v>
      </c>
      <c r="C27" s="14" t="str">
        <f t="shared" si="0"/>
        <v>mandag</v>
      </c>
      <c r="D27" s="6"/>
      <c r="E27" s="15">
        <v>8540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8"/>
    </row>
    <row r="28" spans="1:17" x14ac:dyDescent="0.2">
      <c r="A28" s="5"/>
      <c r="B28" s="13">
        <f t="shared" si="1"/>
        <v>41415</v>
      </c>
      <c r="C28" s="14" t="str">
        <f t="shared" si="0"/>
        <v>tirsdag</v>
      </c>
      <c r="D28" s="6"/>
      <c r="E28" s="1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8"/>
    </row>
    <row r="29" spans="1:17" x14ac:dyDescent="0.2">
      <c r="A29" s="5"/>
      <c r="B29" s="13">
        <f t="shared" si="1"/>
        <v>41416</v>
      </c>
      <c r="C29" s="14" t="str">
        <f t="shared" si="0"/>
        <v>onsdag</v>
      </c>
      <c r="D29" s="6"/>
      <c r="E29" s="1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8"/>
    </row>
    <row r="30" spans="1:17" x14ac:dyDescent="0.2">
      <c r="A30" s="5"/>
      <c r="B30" s="13">
        <f t="shared" si="1"/>
        <v>41417</v>
      </c>
      <c r="C30" s="14" t="str">
        <f t="shared" si="0"/>
        <v>torsdag</v>
      </c>
      <c r="D30" s="6"/>
      <c r="E30" s="1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8"/>
    </row>
    <row r="31" spans="1:17" x14ac:dyDescent="0.2">
      <c r="A31" s="5"/>
      <c r="B31" s="13">
        <f t="shared" si="1"/>
        <v>41418</v>
      </c>
      <c r="C31" s="14" t="str">
        <f t="shared" si="0"/>
        <v>fredag</v>
      </c>
      <c r="D31" s="6"/>
      <c r="E31" s="15"/>
      <c r="F31" s="6"/>
      <c r="G31" s="6" t="s">
        <v>12</v>
      </c>
      <c r="H31" s="6"/>
      <c r="I31" s="6"/>
      <c r="J31" s="6"/>
      <c r="K31" s="6"/>
      <c r="L31" s="6"/>
      <c r="M31" s="6"/>
      <c r="N31" s="6"/>
      <c r="O31" s="6"/>
      <c r="P31" s="6"/>
      <c r="Q31" s="8"/>
    </row>
    <row r="32" spans="1:17" x14ac:dyDescent="0.2">
      <c r="A32" s="5"/>
      <c r="B32" s="13">
        <f t="shared" si="1"/>
        <v>41419</v>
      </c>
      <c r="C32" s="14" t="str">
        <f t="shared" si="0"/>
        <v>lørdag</v>
      </c>
      <c r="D32" s="6"/>
      <c r="E32" s="15"/>
      <c r="F32" s="6"/>
      <c r="G32" s="6" t="str">
        <f>TEXT(DATE(2013,5,20),"dddd")</f>
        <v>mandag</v>
      </c>
      <c r="H32" s="6">
        <f>SUMIF(C$8:C$38,G32,E$8:E$38)/COUNTIFS(C$8:C$38,G32,E$8:E$38,"&gt;0")</f>
        <v>6956.666666666667</v>
      </c>
      <c r="I32" s="6"/>
      <c r="J32" s="6"/>
      <c r="K32" s="6"/>
      <c r="L32" s="6"/>
      <c r="M32" s="6"/>
      <c r="N32" s="6"/>
      <c r="O32" s="6"/>
      <c r="P32" s="6"/>
      <c r="Q32" s="8"/>
    </row>
    <row r="33" spans="1:17" x14ac:dyDescent="0.2">
      <c r="A33" s="5"/>
      <c r="B33" s="13">
        <f t="shared" si="1"/>
        <v>41420</v>
      </c>
      <c r="C33" s="14" t="str">
        <f t="shared" si="0"/>
        <v>søndag</v>
      </c>
      <c r="D33" s="6"/>
      <c r="E33" s="15"/>
      <c r="F33" s="6"/>
      <c r="G33" s="6" t="str">
        <f>TEXT(DATE(2013,5,21),"dddd")</f>
        <v>tirsdag</v>
      </c>
      <c r="H33" s="6">
        <f t="shared" ref="H33:H38" si="2">SUMIF(C$8:C$38,G33,E$8:E$38)/COUNTIFS(C$8:C$38,G33,E$8:E$38,"&gt;0")</f>
        <v>5155</v>
      </c>
      <c r="I33" s="6"/>
      <c r="J33" s="6"/>
      <c r="K33" s="6"/>
      <c r="L33" s="6"/>
      <c r="M33" s="6"/>
      <c r="N33" s="6"/>
      <c r="O33" s="6"/>
      <c r="P33" s="6"/>
      <c r="Q33" s="8"/>
    </row>
    <row r="34" spans="1:17" x14ac:dyDescent="0.2">
      <c r="A34" s="5"/>
      <c r="B34" s="13">
        <f t="shared" si="1"/>
        <v>41421</v>
      </c>
      <c r="C34" s="14" t="str">
        <f t="shared" si="0"/>
        <v>mandag</v>
      </c>
      <c r="D34" s="6"/>
      <c r="E34" s="15"/>
      <c r="F34" s="6"/>
      <c r="G34" s="6" t="str">
        <f>TEXT(DATE(2013,5,22),"dddd")</f>
        <v>onsdag</v>
      </c>
      <c r="H34" s="6">
        <f t="shared" si="2"/>
        <v>7326.666666666667</v>
      </c>
      <c r="I34" s="6"/>
      <c r="J34" s="6"/>
      <c r="K34" s="6"/>
      <c r="L34" s="6"/>
      <c r="M34" s="6"/>
      <c r="N34" s="6"/>
      <c r="O34" s="6"/>
      <c r="P34" s="6"/>
      <c r="Q34" s="8"/>
    </row>
    <row r="35" spans="1:17" x14ac:dyDescent="0.2">
      <c r="A35" s="5"/>
      <c r="B35" s="13">
        <f t="shared" si="1"/>
        <v>41422</v>
      </c>
      <c r="C35" s="14" t="str">
        <f t="shared" si="0"/>
        <v>tirsdag</v>
      </c>
      <c r="D35" s="6"/>
      <c r="E35" s="15"/>
      <c r="F35" s="6"/>
      <c r="G35" s="6" t="str">
        <f>TEXT(DATE(2013,5,23),"dddd")</f>
        <v>torsdag</v>
      </c>
      <c r="H35" s="6">
        <f t="shared" si="2"/>
        <v>6260</v>
      </c>
      <c r="I35" s="6"/>
      <c r="J35" s="6"/>
      <c r="K35" s="6"/>
      <c r="L35" s="6"/>
      <c r="M35" s="6"/>
      <c r="N35" s="6"/>
      <c r="O35" s="6"/>
      <c r="P35" s="6"/>
      <c r="Q35" s="8"/>
    </row>
    <row r="36" spans="1:17" x14ac:dyDescent="0.2">
      <c r="A36" s="5"/>
      <c r="B36" s="13">
        <f t="shared" si="1"/>
        <v>41423</v>
      </c>
      <c r="C36" s="14" t="str">
        <f t="shared" si="0"/>
        <v>onsdag</v>
      </c>
      <c r="D36" s="6"/>
      <c r="E36" s="15"/>
      <c r="F36" s="6"/>
      <c r="G36" s="6" t="str">
        <f>TEXT(DATE(2013,5,24),"dddd")</f>
        <v>fredag</v>
      </c>
      <c r="H36" s="6">
        <f t="shared" si="2"/>
        <v>6605.333333333333</v>
      </c>
      <c r="I36" s="6"/>
      <c r="J36" s="6"/>
      <c r="K36" s="6"/>
      <c r="L36" s="6"/>
      <c r="M36" s="6"/>
      <c r="N36" s="6"/>
      <c r="O36" s="6"/>
      <c r="P36" s="6"/>
      <c r="Q36" s="8"/>
    </row>
    <row r="37" spans="1:17" x14ac:dyDescent="0.2">
      <c r="A37" s="5"/>
      <c r="B37" s="13">
        <f t="shared" si="1"/>
        <v>41424</v>
      </c>
      <c r="C37" s="14" t="str">
        <f t="shared" si="0"/>
        <v>torsdag</v>
      </c>
      <c r="D37" s="6"/>
      <c r="E37" s="15"/>
      <c r="F37" s="6"/>
      <c r="G37" s="6" t="str">
        <f>TEXT(DATE(2013,5,25),"dddd")</f>
        <v>lørdag</v>
      </c>
      <c r="H37" s="6">
        <f t="shared" si="2"/>
        <v>6506.666666666667</v>
      </c>
      <c r="I37" s="6"/>
      <c r="J37" s="6"/>
      <c r="K37" s="6"/>
      <c r="L37" s="6"/>
      <c r="M37" s="6"/>
      <c r="N37" s="6"/>
      <c r="O37" s="6"/>
      <c r="P37" s="6"/>
      <c r="Q37" s="8"/>
    </row>
    <row r="38" spans="1:17" ht="15.75" thickBot="1" x14ac:dyDescent="0.25">
      <c r="A38" s="5"/>
      <c r="B38" s="16">
        <f t="shared" si="1"/>
        <v>41425</v>
      </c>
      <c r="C38" s="17" t="str">
        <f t="shared" si="0"/>
        <v>fredag</v>
      </c>
      <c r="D38" s="6"/>
      <c r="E38" s="18"/>
      <c r="F38" s="6"/>
      <c r="G38" s="6" t="str">
        <f>TEXT(DATE(2013,5,26),"dddd")</f>
        <v>søndag</v>
      </c>
      <c r="H38" s="6">
        <f t="shared" si="2"/>
        <v>6919.333333333333</v>
      </c>
      <c r="I38" s="6"/>
      <c r="J38" s="6"/>
      <c r="K38" s="6"/>
      <c r="L38" s="6"/>
      <c r="M38" s="6"/>
      <c r="N38" s="6"/>
      <c r="O38" s="6"/>
      <c r="P38" s="6"/>
      <c r="Q38" s="8"/>
    </row>
    <row r="39" spans="1:17" x14ac:dyDescent="0.2">
      <c r="A39" s="5"/>
      <c r="B39" s="19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8"/>
    </row>
    <row r="40" spans="1:17" ht="15.75" thickBot="1" x14ac:dyDescent="0.25">
      <c r="A40" s="20"/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3"/>
    </row>
  </sheetData>
  <mergeCells count="27">
    <mergeCell ref="B2:E4"/>
    <mergeCell ref="G2:M4"/>
    <mergeCell ref="O2:P4"/>
    <mergeCell ref="B6:B7"/>
    <mergeCell ref="C6:C7"/>
    <mergeCell ref="E6:E7"/>
    <mergeCell ref="G6:G7"/>
    <mergeCell ref="H6:H7"/>
    <mergeCell ref="J6:J7"/>
    <mergeCell ref="K6:K7"/>
    <mergeCell ref="M6:M7"/>
    <mergeCell ref="N6:N7"/>
    <mergeCell ref="O6:O7"/>
    <mergeCell ref="G8:G9"/>
    <mergeCell ref="H8:H9"/>
    <mergeCell ref="J8:J9"/>
    <mergeCell ref="K8:K9"/>
    <mergeCell ref="M8:M9"/>
    <mergeCell ref="N8:N9"/>
    <mergeCell ref="O8:O9"/>
    <mergeCell ref="O10:O11"/>
    <mergeCell ref="G10:G11"/>
    <mergeCell ref="H10:H11"/>
    <mergeCell ref="J10:J11"/>
    <mergeCell ref="K10:K11"/>
    <mergeCell ref="M10:M11"/>
    <mergeCell ref="N10:N11"/>
  </mergeCells>
  <hyperlinks>
    <hyperlink ref="O2:P4" location="Menu!A1" display="Menu"/>
  </hyperlinks>
  <pageMargins left="0" right="0" top="0" bottom="0" header="0" footer="0"/>
  <pageSetup paperSize="9" scale="94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Sale</vt:lpstr>
      <vt:lpstr>Ark1</vt:lpstr>
      <vt:lpstr>Ark2</vt:lpstr>
      <vt:lpstr>Ark3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Jaeger</dc:creator>
  <cp:lastModifiedBy>t</cp:lastModifiedBy>
  <dcterms:created xsi:type="dcterms:W3CDTF">2013-05-23T03:39:26Z</dcterms:created>
  <dcterms:modified xsi:type="dcterms:W3CDTF">2013-05-23T11:15:55Z</dcterms:modified>
</cp:coreProperties>
</file>